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lbarchyn\Desktop\годовой отчет 2025г\"/>
    </mc:Choice>
  </mc:AlternateContent>
  <xr:revisionPtr revIDLastSave="0" documentId="13_ncr:1_{5A1C49E4-ADAE-4969-91DC-2ACB6D3C89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Тюпский район" sheetId="1" r:id="rId1"/>
  </sheets>
  <externalReferences>
    <externalReference r:id="rId2"/>
  </externalReferences>
  <definedNames>
    <definedName name="Choice">[1]Вспомогательный!$A$4:$A$5</definedName>
    <definedName name="_xlnm.Print_Area" localSheetId="0">'Тюпский район'!$A$1:$P$269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7" i="1" l="1"/>
  <c r="P247" i="1"/>
  <c r="L247" i="1"/>
  <c r="O247" i="1"/>
  <c r="M218" i="1"/>
  <c r="P218" i="1"/>
  <c r="M175" i="1"/>
  <c r="P175" i="1"/>
  <c r="I46" i="1" l="1"/>
  <c r="Q46" i="1" s="1"/>
  <c r="I45" i="1"/>
  <c r="H45" i="1"/>
  <c r="G45" i="1"/>
  <c r="I44" i="1"/>
  <c r="H44" i="1"/>
  <c r="G44" i="1"/>
  <c r="I43" i="1"/>
  <c r="H43" i="1"/>
  <c r="G43" i="1"/>
  <c r="I42" i="1"/>
  <c r="H42" i="1"/>
  <c r="G42" i="1"/>
  <c r="I41" i="1"/>
  <c r="H41" i="1"/>
  <c r="G41" i="1"/>
  <c r="I40" i="1"/>
  <c r="H40" i="1"/>
  <c r="G40" i="1"/>
  <c r="I39" i="1"/>
  <c r="H39" i="1"/>
  <c r="G39" i="1"/>
  <c r="I38" i="1"/>
  <c r="H38" i="1"/>
  <c r="G38" i="1"/>
  <c r="I37" i="1"/>
  <c r="H37" i="1"/>
  <c r="G37" i="1"/>
  <c r="I36" i="1"/>
  <c r="H36" i="1"/>
  <c r="G36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4" i="1"/>
  <c r="H14" i="1"/>
  <c r="G14" i="1"/>
  <c r="I13" i="1"/>
  <c r="H13" i="1"/>
  <c r="G13" i="1"/>
  <c r="I12" i="1"/>
  <c r="H12" i="1"/>
  <c r="G12" i="1"/>
  <c r="I11" i="1"/>
  <c r="H11" i="1"/>
  <c r="G11" i="1"/>
  <c r="E46" i="1"/>
  <c r="E32" i="1"/>
  <c r="D32" i="1"/>
  <c r="C32" i="1"/>
  <c r="G15" i="1" l="1"/>
  <c r="G34" i="1"/>
  <c r="I34" i="1"/>
  <c r="H34" i="1"/>
  <c r="I15" i="1"/>
  <c r="H15" i="1"/>
  <c r="J247" i="1" s="1"/>
  <c r="E249" i="1"/>
  <c r="D249" i="1"/>
  <c r="C249" i="1"/>
  <c r="E230" i="1"/>
  <c r="D230" i="1"/>
  <c r="C230" i="1"/>
  <c r="E206" i="1"/>
  <c r="D206" i="1"/>
  <c r="C206" i="1"/>
  <c r="E187" i="1"/>
  <c r="D187" i="1"/>
  <c r="C187" i="1"/>
  <c r="E163" i="1"/>
  <c r="D163" i="1"/>
  <c r="C163" i="1"/>
  <c r="E144" i="1"/>
  <c r="D144" i="1"/>
  <c r="C144" i="1"/>
  <c r="E120" i="1"/>
  <c r="D120" i="1"/>
  <c r="C120" i="1"/>
  <c r="E101" i="1"/>
  <c r="D101" i="1"/>
  <c r="C101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4" i="1"/>
  <c r="D14" i="1"/>
  <c r="C14" i="1"/>
  <c r="E13" i="1"/>
  <c r="D13" i="1"/>
  <c r="C13" i="1"/>
  <c r="E12" i="1"/>
  <c r="D12" i="1"/>
  <c r="C12" i="1"/>
  <c r="E11" i="1"/>
  <c r="D11" i="1"/>
  <c r="C11" i="1"/>
  <c r="M89" i="1"/>
  <c r="P89" i="1"/>
  <c r="C58" i="1"/>
  <c r="P260" i="1" l="1"/>
  <c r="O260" i="1"/>
  <c r="N260" i="1"/>
  <c r="M260" i="1"/>
  <c r="L260" i="1"/>
  <c r="K260" i="1"/>
  <c r="J260" i="1"/>
  <c r="P259" i="1"/>
  <c r="O259" i="1"/>
  <c r="N259" i="1"/>
  <c r="M259" i="1"/>
  <c r="L259" i="1"/>
  <c r="K259" i="1"/>
  <c r="J259" i="1"/>
  <c r="P258" i="1"/>
  <c r="O258" i="1"/>
  <c r="N258" i="1"/>
  <c r="M258" i="1"/>
  <c r="L258" i="1"/>
  <c r="K258" i="1"/>
  <c r="J258" i="1"/>
  <c r="P257" i="1"/>
  <c r="O257" i="1"/>
  <c r="N257" i="1"/>
  <c r="M257" i="1"/>
  <c r="L257" i="1"/>
  <c r="K257" i="1"/>
  <c r="J257" i="1"/>
  <c r="P256" i="1"/>
  <c r="O256" i="1"/>
  <c r="N256" i="1"/>
  <c r="M256" i="1"/>
  <c r="L256" i="1"/>
  <c r="K256" i="1"/>
  <c r="J256" i="1"/>
  <c r="P255" i="1"/>
  <c r="O255" i="1"/>
  <c r="N255" i="1"/>
  <c r="M255" i="1"/>
  <c r="L255" i="1"/>
  <c r="K255" i="1"/>
  <c r="J255" i="1"/>
  <c r="P254" i="1"/>
  <c r="O254" i="1"/>
  <c r="N254" i="1"/>
  <c r="M254" i="1"/>
  <c r="L254" i="1"/>
  <c r="K254" i="1"/>
  <c r="J254" i="1"/>
  <c r="P253" i="1"/>
  <c r="O253" i="1"/>
  <c r="N253" i="1"/>
  <c r="M253" i="1"/>
  <c r="L253" i="1"/>
  <c r="K253" i="1"/>
  <c r="J253" i="1"/>
  <c r="P252" i="1"/>
  <c r="O252" i="1"/>
  <c r="N252" i="1"/>
  <c r="M252" i="1"/>
  <c r="L252" i="1"/>
  <c r="K252" i="1"/>
  <c r="J252" i="1"/>
  <c r="P251" i="1"/>
  <c r="O251" i="1"/>
  <c r="N251" i="1"/>
  <c r="M251" i="1"/>
  <c r="L251" i="1"/>
  <c r="K251" i="1"/>
  <c r="J251" i="1"/>
  <c r="I249" i="1"/>
  <c r="M249" i="1" s="1"/>
  <c r="H249" i="1"/>
  <c r="L249" i="1" s="1"/>
  <c r="G249" i="1"/>
  <c r="K249" i="1" s="1"/>
  <c r="P246" i="1"/>
  <c r="O246" i="1"/>
  <c r="M246" i="1"/>
  <c r="L246" i="1"/>
  <c r="J246" i="1"/>
  <c r="N246" i="1"/>
  <c r="P245" i="1"/>
  <c r="O245" i="1"/>
  <c r="M245" i="1"/>
  <c r="L245" i="1"/>
  <c r="J245" i="1"/>
  <c r="N245" i="1"/>
  <c r="P244" i="1"/>
  <c r="O244" i="1"/>
  <c r="M244" i="1"/>
  <c r="L244" i="1"/>
  <c r="J244" i="1"/>
  <c r="K244" i="1"/>
  <c r="P243" i="1"/>
  <c r="O243" i="1"/>
  <c r="N243" i="1"/>
  <c r="M243" i="1"/>
  <c r="L243" i="1"/>
  <c r="J243" i="1"/>
  <c r="K243" i="1"/>
  <c r="P242" i="1"/>
  <c r="O242" i="1"/>
  <c r="M242" i="1"/>
  <c r="L242" i="1"/>
  <c r="K242" i="1"/>
  <c r="J242" i="1"/>
  <c r="N242" i="1"/>
  <c r="P241" i="1"/>
  <c r="O241" i="1"/>
  <c r="M241" i="1"/>
  <c r="L241" i="1"/>
  <c r="J241" i="1"/>
  <c r="N241" i="1"/>
  <c r="P240" i="1"/>
  <c r="O240" i="1"/>
  <c r="M240" i="1"/>
  <c r="L240" i="1"/>
  <c r="J240" i="1"/>
  <c r="N240" i="1"/>
  <c r="K240" i="1"/>
  <c r="P239" i="1"/>
  <c r="O239" i="1"/>
  <c r="M239" i="1"/>
  <c r="L239" i="1"/>
  <c r="K239" i="1"/>
  <c r="J239" i="1"/>
  <c r="N239" i="1"/>
  <c r="P236" i="1"/>
  <c r="O236" i="1"/>
  <c r="M236" i="1"/>
  <c r="L236" i="1"/>
  <c r="J236" i="1"/>
  <c r="K236" i="1"/>
  <c r="P235" i="1"/>
  <c r="O235" i="1"/>
  <c r="N235" i="1"/>
  <c r="M235" i="1"/>
  <c r="L235" i="1"/>
  <c r="J235" i="1"/>
  <c r="K235" i="1"/>
  <c r="P234" i="1"/>
  <c r="O234" i="1"/>
  <c r="M234" i="1"/>
  <c r="L234" i="1"/>
  <c r="K234" i="1"/>
  <c r="J234" i="1"/>
  <c r="N234" i="1"/>
  <c r="P232" i="1"/>
  <c r="O232" i="1"/>
  <c r="M232" i="1"/>
  <c r="L232" i="1"/>
  <c r="J232" i="1"/>
  <c r="N232" i="1"/>
  <c r="C224" i="1"/>
  <c r="C262" i="1" s="1"/>
  <c r="I230" i="1"/>
  <c r="M230" i="1" s="1"/>
  <c r="H230" i="1"/>
  <c r="O230" i="1" s="1"/>
  <c r="P229" i="1"/>
  <c r="O229" i="1"/>
  <c r="N229" i="1"/>
  <c r="M229" i="1"/>
  <c r="L229" i="1"/>
  <c r="K229" i="1"/>
  <c r="P228" i="1"/>
  <c r="O228" i="1"/>
  <c r="N228" i="1"/>
  <c r="M228" i="1"/>
  <c r="L228" i="1"/>
  <c r="K228" i="1"/>
  <c r="P227" i="1"/>
  <c r="O227" i="1"/>
  <c r="N227" i="1"/>
  <c r="M227" i="1"/>
  <c r="L227" i="1"/>
  <c r="K227" i="1"/>
  <c r="P226" i="1"/>
  <c r="O226" i="1"/>
  <c r="N226" i="1"/>
  <c r="M226" i="1"/>
  <c r="L226" i="1"/>
  <c r="K226" i="1"/>
  <c r="E224" i="1"/>
  <c r="D224" i="1"/>
  <c r="D262" i="1" s="1"/>
  <c r="P217" i="1"/>
  <c r="O217" i="1"/>
  <c r="N217" i="1"/>
  <c r="M217" i="1"/>
  <c r="L217" i="1"/>
  <c r="K217" i="1"/>
  <c r="J217" i="1"/>
  <c r="P216" i="1"/>
  <c r="O216" i="1"/>
  <c r="N216" i="1"/>
  <c r="M216" i="1"/>
  <c r="L216" i="1"/>
  <c r="K216" i="1"/>
  <c r="J216" i="1"/>
  <c r="P215" i="1"/>
  <c r="O215" i="1"/>
  <c r="N215" i="1"/>
  <c r="M215" i="1"/>
  <c r="L215" i="1"/>
  <c r="K215" i="1"/>
  <c r="J215" i="1"/>
  <c r="P214" i="1"/>
  <c r="O214" i="1"/>
  <c r="N214" i="1"/>
  <c r="M214" i="1"/>
  <c r="L214" i="1"/>
  <c r="K214" i="1"/>
  <c r="J214" i="1"/>
  <c r="P213" i="1"/>
  <c r="O213" i="1"/>
  <c r="N213" i="1"/>
  <c r="M213" i="1"/>
  <c r="L213" i="1"/>
  <c r="K213" i="1"/>
  <c r="J213" i="1"/>
  <c r="P212" i="1"/>
  <c r="O212" i="1"/>
  <c r="N212" i="1"/>
  <c r="M212" i="1"/>
  <c r="L212" i="1"/>
  <c r="K212" i="1"/>
  <c r="J212" i="1"/>
  <c r="P211" i="1"/>
  <c r="O211" i="1"/>
  <c r="N211" i="1"/>
  <c r="M211" i="1"/>
  <c r="L211" i="1"/>
  <c r="K211" i="1"/>
  <c r="J211" i="1"/>
  <c r="P210" i="1"/>
  <c r="O210" i="1"/>
  <c r="N210" i="1"/>
  <c r="M210" i="1"/>
  <c r="L210" i="1"/>
  <c r="K210" i="1"/>
  <c r="J210" i="1"/>
  <c r="P209" i="1"/>
  <c r="O209" i="1"/>
  <c r="N209" i="1"/>
  <c r="M209" i="1"/>
  <c r="L209" i="1"/>
  <c r="K209" i="1"/>
  <c r="J209" i="1"/>
  <c r="P208" i="1"/>
  <c r="O208" i="1"/>
  <c r="N208" i="1"/>
  <c r="M208" i="1"/>
  <c r="L208" i="1"/>
  <c r="K208" i="1"/>
  <c r="J208" i="1"/>
  <c r="I206" i="1"/>
  <c r="M206" i="1" s="1"/>
  <c r="H206" i="1"/>
  <c r="L206" i="1" s="1"/>
  <c r="G206" i="1"/>
  <c r="N206" i="1" s="1"/>
  <c r="P203" i="1"/>
  <c r="O203" i="1"/>
  <c r="M203" i="1"/>
  <c r="L203" i="1"/>
  <c r="J203" i="1"/>
  <c r="N203" i="1"/>
  <c r="P202" i="1"/>
  <c r="O202" i="1"/>
  <c r="M202" i="1"/>
  <c r="L202" i="1"/>
  <c r="J202" i="1"/>
  <c r="N202" i="1"/>
  <c r="P201" i="1"/>
  <c r="O201" i="1"/>
  <c r="M201" i="1"/>
  <c r="L201" i="1"/>
  <c r="J201" i="1"/>
  <c r="K201" i="1"/>
  <c r="P200" i="1"/>
  <c r="O200" i="1"/>
  <c r="N200" i="1"/>
  <c r="M200" i="1"/>
  <c r="L200" i="1"/>
  <c r="J200" i="1"/>
  <c r="K200" i="1"/>
  <c r="P199" i="1"/>
  <c r="O199" i="1"/>
  <c r="M199" i="1"/>
  <c r="L199" i="1"/>
  <c r="K199" i="1"/>
  <c r="J199" i="1"/>
  <c r="N199" i="1"/>
  <c r="P198" i="1"/>
  <c r="O198" i="1"/>
  <c r="M198" i="1"/>
  <c r="L198" i="1"/>
  <c r="J198" i="1"/>
  <c r="N198" i="1"/>
  <c r="P197" i="1"/>
  <c r="O197" i="1"/>
  <c r="M197" i="1"/>
  <c r="L197" i="1"/>
  <c r="J197" i="1"/>
  <c r="N197" i="1"/>
  <c r="K197" i="1"/>
  <c r="P196" i="1"/>
  <c r="O196" i="1"/>
  <c r="M196" i="1"/>
  <c r="L196" i="1"/>
  <c r="J196" i="1"/>
  <c r="N196" i="1"/>
  <c r="P193" i="1"/>
  <c r="O193" i="1"/>
  <c r="M193" i="1"/>
  <c r="L193" i="1"/>
  <c r="J193" i="1"/>
  <c r="K193" i="1"/>
  <c r="P192" i="1"/>
  <c r="O192" i="1"/>
  <c r="M192" i="1"/>
  <c r="L192" i="1"/>
  <c r="J192" i="1"/>
  <c r="K192" i="1"/>
  <c r="P191" i="1"/>
  <c r="O191" i="1"/>
  <c r="M191" i="1"/>
  <c r="L191" i="1"/>
  <c r="K191" i="1"/>
  <c r="J191" i="1"/>
  <c r="N191" i="1"/>
  <c r="P189" i="1"/>
  <c r="O189" i="1"/>
  <c r="M189" i="1"/>
  <c r="L189" i="1"/>
  <c r="J189" i="1"/>
  <c r="N189" i="1"/>
  <c r="C181" i="1"/>
  <c r="C219" i="1" s="1"/>
  <c r="I187" i="1"/>
  <c r="M187" i="1" s="1"/>
  <c r="H187" i="1"/>
  <c r="O187" i="1" s="1"/>
  <c r="G187" i="1"/>
  <c r="P186" i="1"/>
  <c r="O186" i="1"/>
  <c r="N186" i="1"/>
  <c r="M186" i="1"/>
  <c r="L186" i="1"/>
  <c r="K186" i="1"/>
  <c r="P185" i="1"/>
  <c r="O185" i="1"/>
  <c r="N185" i="1"/>
  <c r="M185" i="1"/>
  <c r="L185" i="1"/>
  <c r="K185" i="1"/>
  <c r="P184" i="1"/>
  <c r="O184" i="1"/>
  <c r="N184" i="1"/>
  <c r="M184" i="1"/>
  <c r="L184" i="1"/>
  <c r="K184" i="1"/>
  <c r="P183" i="1"/>
  <c r="O183" i="1"/>
  <c r="N183" i="1"/>
  <c r="M183" i="1"/>
  <c r="L183" i="1"/>
  <c r="K183" i="1"/>
  <c r="E181" i="1"/>
  <c r="E219" i="1" s="1"/>
  <c r="D181" i="1"/>
  <c r="D219" i="1" s="1"/>
  <c r="P174" i="1"/>
  <c r="O174" i="1"/>
  <c r="N174" i="1"/>
  <c r="M174" i="1"/>
  <c r="L174" i="1"/>
  <c r="K174" i="1"/>
  <c r="J174" i="1"/>
  <c r="P173" i="1"/>
  <c r="O173" i="1"/>
  <c r="N173" i="1"/>
  <c r="M173" i="1"/>
  <c r="L173" i="1"/>
  <c r="K173" i="1"/>
  <c r="J173" i="1"/>
  <c r="P172" i="1"/>
  <c r="O172" i="1"/>
  <c r="N172" i="1"/>
  <c r="M172" i="1"/>
  <c r="L172" i="1"/>
  <c r="K172" i="1"/>
  <c r="J172" i="1"/>
  <c r="P171" i="1"/>
  <c r="O171" i="1"/>
  <c r="N171" i="1"/>
  <c r="M171" i="1"/>
  <c r="L171" i="1"/>
  <c r="K171" i="1"/>
  <c r="J171" i="1"/>
  <c r="P170" i="1"/>
  <c r="O170" i="1"/>
  <c r="N170" i="1"/>
  <c r="M170" i="1"/>
  <c r="L170" i="1"/>
  <c r="K170" i="1"/>
  <c r="J170" i="1"/>
  <c r="P169" i="1"/>
  <c r="O169" i="1"/>
  <c r="N169" i="1"/>
  <c r="M169" i="1"/>
  <c r="L169" i="1"/>
  <c r="K169" i="1"/>
  <c r="J169" i="1"/>
  <c r="P168" i="1"/>
  <c r="O168" i="1"/>
  <c r="N168" i="1"/>
  <c r="M168" i="1"/>
  <c r="L168" i="1"/>
  <c r="K168" i="1"/>
  <c r="J168" i="1"/>
  <c r="P167" i="1"/>
  <c r="O167" i="1"/>
  <c r="N167" i="1"/>
  <c r="M167" i="1"/>
  <c r="L167" i="1"/>
  <c r="K167" i="1"/>
  <c r="J167" i="1"/>
  <c r="P166" i="1"/>
  <c r="O166" i="1"/>
  <c r="N166" i="1"/>
  <c r="M166" i="1"/>
  <c r="L166" i="1"/>
  <c r="K166" i="1"/>
  <c r="J166" i="1"/>
  <c r="P165" i="1"/>
  <c r="O165" i="1"/>
  <c r="N165" i="1"/>
  <c r="M165" i="1"/>
  <c r="L165" i="1"/>
  <c r="K165" i="1"/>
  <c r="J165" i="1"/>
  <c r="P163" i="1"/>
  <c r="I163" i="1"/>
  <c r="M163" i="1" s="1"/>
  <c r="H163" i="1"/>
  <c r="L163" i="1" s="1"/>
  <c r="G163" i="1"/>
  <c r="N163" i="1" s="1"/>
  <c r="P160" i="1"/>
  <c r="O160" i="1"/>
  <c r="M160" i="1"/>
  <c r="L160" i="1"/>
  <c r="J160" i="1"/>
  <c r="N160" i="1"/>
  <c r="P159" i="1"/>
  <c r="O159" i="1"/>
  <c r="M159" i="1"/>
  <c r="L159" i="1"/>
  <c r="J159" i="1"/>
  <c r="N159" i="1"/>
  <c r="P158" i="1"/>
  <c r="O158" i="1"/>
  <c r="M158" i="1"/>
  <c r="L158" i="1"/>
  <c r="J158" i="1"/>
  <c r="K158" i="1"/>
  <c r="P157" i="1"/>
  <c r="O157" i="1"/>
  <c r="N157" i="1"/>
  <c r="M157" i="1"/>
  <c r="L157" i="1"/>
  <c r="J157" i="1"/>
  <c r="K157" i="1"/>
  <c r="P156" i="1"/>
  <c r="O156" i="1"/>
  <c r="M156" i="1"/>
  <c r="L156" i="1"/>
  <c r="K156" i="1"/>
  <c r="J156" i="1"/>
  <c r="N156" i="1"/>
  <c r="P155" i="1"/>
  <c r="O155" i="1"/>
  <c r="M155" i="1"/>
  <c r="L155" i="1"/>
  <c r="J155" i="1"/>
  <c r="N155" i="1"/>
  <c r="P154" i="1"/>
  <c r="O154" i="1"/>
  <c r="M154" i="1"/>
  <c r="L154" i="1"/>
  <c r="J154" i="1"/>
  <c r="N154" i="1"/>
  <c r="K154" i="1"/>
  <c r="P153" i="1"/>
  <c r="O153" i="1"/>
  <c r="M153" i="1"/>
  <c r="L153" i="1"/>
  <c r="J153" i="1"/>
  <c r="N153" i="1"/>
  <c r="P150" i="1"/>
  <c r="O150" i="1"/>
  <c r="M150" i="1"/>
  <c r="L150" i="1"/>
  <c r="J150" i="1"/>
  <c r="K150" i="1"/>
  <c r="P149" i="1"/>
  <c r="O149" i="1"/>
  <c r="N149" i="1"/>
  <c r="M149" i="1"/>
  <c r="L149" i="1"/>
  <c r="J149" i="1"/>
  <c r="K149" i="1"/>
  <c r="P148" i="1"/>
  <c r="O148" i="1"/>
  <c r="M148" i="1"/>
  <c r="L148" i="1"/>
  <c r="K148" i="1"/>
  <c r="J148" i="1"/>
  <c r="N148" i="1"/>
  <c r="P146" i="1"/>
  <c r="O146" i="1"/>
  <c r="M146" i="1"/>
  <c r="L146" i="1"/>
  <c r="J146" i="1"/>
  <c r="C138" i="1"/>
  <c r="C176" i="1" s="1"/>
  <c r="I144" i="1"/>
  <c r="M144" i="1" s="1"/>
  <c r="H144" i="1"/>
  <c r="O144" i="1" s="1"/>
  <c r="P143" i="1"/>
  <c r="O143" i="1"/>
  <c r="N143" i="1"/>
  <c r="M143" i="1"/>
  <c r="L143" i="1"/>
  <c r="K143" i="1"/>
  <c r="P142" i="1"/>
  <c r="O142" i="1"/>
  <c r="N142" i="1"/>
  <c r="M142" i="1"/>
  <c r="L142" i="1"/>
  <c r="K142" i="1"/>
  <c r="P141" i="1"/>
  <c r="O141" i="1"/>
  <c r="N141" i="1"/>
  <c r="M141" i="1"/>
  <c r="L141" i="1"/>
  <c r="K141" i="1"/>
  <c r="P140" i="1"/>
  <c r="O140" i="1"/>
  <c r="N140" i="1"/>
  <c r="M140" i="1"/>
  <c r="L140" i="1"/>
  <c r="K140" i="1"/>
  <c r="E138" i="1"/>
  <c r="D138" i="1"/>
  <c r="D176" i="1" s="1"/>
  <c r="P131" i="1"/>
  <c r="O131" i="1"/>
  <c r="N131" i="1"/>
  <c r="M131" i="1"/>
  <c r="L131" i="1"/>
  <c r="K131" i="1"/>
  <c r="J131" i="1"/>
  <c r="P130" i="1"/>
  <c r="O130" i="1"/>
  <c r="N130" i="1"/>
  <c r="M130" i="1"/>
  <c r="L130" i="1"/>
  <c r="K130" i="1"/>
  <c r="J130" i="1"/>
  <c r="P129" i="1"/>
  <c r="O129" i="1"/>
  <c r="N129" i="1"/>
  <c r="M129" i="1"/>
  <c r="L129" i="1"/>
  <c r="K129" i="1"/>
  <c r="J129" i="1"/>
  <c r="P128" i="1"/>
  <c r="O128" i="1"/>
  <c r="N128" i="1"/>
  <c r="M128" i="1"/>
  <c r="L128" i="1"/>
  <c r="K128" i="1"/>
  <c r="J128" i="1"/>
  <c r="P127" i="1"/>
  <c r="O127" i="1"/>
  <c r="N127" i="1"/>
  <c r="M127" i="1"/>
  <c r="L127" i="1"/>
  <c r="K127" i="1"/>
  <c r="J127" i="1"/>
  <c r="P126" i="1"/>
  <c r="O126" i="1"/>
  <c r="N126" i="1"/>
  <c r="M126" i="1"/>
  <c r="L126" i="1"/>
  <c r="K126" i="1"/>
  <c r="J126" i="1"/>
  <c r="P125" i="1"/>
  <c r="O125" i="1"/>
  <c r="N125" i="1"/>
  <c r="M125" i="1"/>
  <c r="L125" i="1"/>
  <c r="K125" i="1"/>
  <c r="J125" i="1"/>
  <c r="P124" i="1"/>
  <c r="O124" i="1"/>
  <c r="N124" i="1"/>
  <c r="M124" i="1"/>
  <c r="L124" i="1"/>
  <c r="K124" i="1"/>
  <c r="J124" i="1"/>
  <c r="P123" i="1"/>
  <c r="O123" i="1"/>
  <c r="N123" i="1"/>
  <c r="M123" i="1"/>
  <c r="L123" i="1"/>
  <c r="K123" i="1"/>
  <c r="J123" i="1"/>
  <c r="P122" i="1"/>
  <c r="O122" i="1"/>
  <c r="N122" i="1"/>
  <c r="M122" i="1"/>
  <c r="L122" i="1"/>
  <c r="K122" i="1"/>
  <c r="J122" i="1"/>
  <c r="I120" i="1"/>
  <c r="P120" i="1" s="1"/>
  <c r="H120" i="1"/>
  <c r="L120" i="1" s="1"/>
  <c r="G120" i="1"/>
  <c r="K120" i="1" s="1"/>
  <c r="P117" i="1"/>
  <c r="O117" i="1"/>
  <c r="M117" i="1"/>
  <c r="L117" i="1"/>
  <c r="J117" i="1"/>
  <c r="N117" i="1"/>
  <c r="P116" i="1"/>
  <c r="O116" i="1"/>
  <c r="M116" i="1"/>
  <c r="L116" i="1"/>
  <c r="J116" i="1"/>
  <c r="N116" i="1"/>
  <c r="P115" i="1"/>
  <c r="O115" i="1"/>
  <c r="M115" i="1"/>
  <c r="L115" i="1"/>
  <c r="J115" i="1"/>
  <c r="K115" i="1"/>
  <c r="P114" i="1"/>
  <c r="O114" i="1"/>
  <c r="N114" i="1"/>
  <c r="M114" i="1"/>
  <c r="L114" i="1"/>
  <c r="J114" i="1"/>
  <c r="K114" i="1"/>
  <c r="P113" i="1"/>
  <c r="O113" i="1"/>
  <c r="M113" i="1"/>
  <c r="L113" i="1"/>
  <c r="K113" i="1"/>
  <c r="J113" i="1"/>
  <c r="N113" i="1"/>
  <c r="P112" i="1"/>
  <c r="O112" i="1"/>
  <c r="M112" i="1"/>
  <c r="L112" i="1"/>
  <c r="J112" i="1"/>
  <c r="N112" i="1"/>
  <c r="P111" i="1"/>
  <c r="O111" i="1"/>
  <c r="M111" i="1"/>
  <c r="L111" i="1"/>
  <c r="J111" i="1"/>
  <c r="N111" i="1"/>
  <c r="K111" i="1"/>
  <c r="P110" i="1"/>
  <c r="O110" i="1"/>
  <c r="M110" i="1"/>
  <c r="L110" i="1"/>
  <c r="J110" i="1"/>
  <c r="N110" i="1"/>
  <c r="P107" i="1"/>
  <c r="O107" i="1"/>
  <c r="M107" i="1"/>
  <c r="L107" i="1"/>
  <c r="J107" i="1"/>
  <c r="K107" i="1"/>
  <c r="P106" i="1"/>
  <c r="O106" i="1"/>
  <c r="N106" i="1"/>
  <c r="M106" i="1"/>
  <c r="L106" i="1"/>
  <c r="J106" i="1"/>
  <c r="K106" i="1"/>
  <c r="P105" i="1"/>
  <c r="O105" i="1"/>
  <c r="M105" i="1"/>
  <c r="L105" i="1"/>
  <c r="K105" i="1"/>
  <c r="J105" i="1"/>
  <c r="N105" i="1"/>
  <c r="P103" i="1"/>
  <c r="O103" i="1"/>
  <c r="M103" i="1"/>
  <c r="L103" i="1"/>
  <c r="J103" i="1"/>
  <c r="C95" i="1"/>
  <c r="C133" i="1" s="1"/>
  <c r="I101" i="1"/>
  <c r="P101" i="1" s="1"/>
  <c r="H101" i="1"/>
  <c r="O101" i="1" s="1"/>
  <c r="P100" i="1"/>
  <c r="O100" i="1"/>
  <c r="N100" i="1"/>
  <c r="M100" i="1"/>
  <c r="L100" i="1"/>
  <c r="K100" i="1"/>
  <c r="P99" i="1"/>
  <c r="O99" i="1"/>
  <c r="N99" i="1"/>
  <c r="M99" i="1"/>
  <c r="L99" i="1"/>
  <c r="K99" i="1"/>
  <c r="P98" i="1"/>
  <c r="O98" i="1"/>
  <c r="N98" i="1"/>
  <c r="M98" i="1"/>
  <c r="L98" i="1"/>
  <c r="K98" i="1"/>
  <c r="P97" i="1"/>
  <c r="O97" i="1"/>
  <c r="N97" i="1"/>
  <c r="M97" i="1"/>
  <c r="L97" i="1"/>
  <c r="K97" i="1"/>
  <c r="E95" i="1"/>
  <c r="E133" i="1" s="1"/>
  <c r="D95" i="1"/>
  <c r="D133" i="1" s="1"/>
  <c r="P88" i="1"/>
  <c r="O88" i="1"/>
  <c r="N88" i="1"/>
  <c r="M88" i="1"/>
  <c r="L88" i="1"/>
  <c r="K88" i="1"/>
  <c r="J88" i="1"/>
  <c r="P87" i="1"/>
  <c r="O87" i="1"/>
  <c r="N87" i="1"/>
  <c r="M87" i="1"/>
  <c r="L87" i="1"/>
  <c r="K87" i="1"/>
  <c r="J87" i="1"/>
  <c r="P86" i="1"/>
  <c r="O86" i="1"/>
  <c r="N86" i="1"/>
  <c r="M86" i="1"/>
  <c r="L86" i="1"/>
  <c r="K86" i="1"/>
  <c r="J86" i="1"/>
  <c r="P85" i="1"/>
  <c r="O85" i="1"/>
  <c r="N85" i="1"/>
  <c r="M85" i="1"/>
  <c r="L85" i="1"/>
  <c r="K85" i="1"/>
  <c r="J85" i="1"/>
  <c r="P84" i="1"/>
  <c r="O84" i="1"/>
  <c r="N84" i="1"/>
  <c r="M84" i="1"/>
  <c r="L84" i="1"/>
  <c r="K84" i="1"/>
  <c r="J84" i="1"/>
  <c r="P83" i="1"/>
  <c r="O83" i="1"/>
  <c r="N83" i="1"/>
  <c r="M83" i="1"/>
  <c r="L83" i="1"/>
  <c r="K83" i="1"/>
  <c r="J83" i="1"/>
  <c r="P82" i="1"/>
  <c r="O82" i="1"/>
  <c r="N82" i="1"/>
  <c r="M82" i="1"/>
  <c r="L82" i="1"/>
  <c r="K82" i="1"/>
  <c r="J82" i="1"/>
  <c r="P81" i="1"/>
  <c r="O81" i="1"/>
  <c r="N81" i="1"/>
  <c r="M81" i="1"/>
  <c r="L81" i="1"/>
  <c r="K81" i="1"/>
  <c r="J81" i="1"/>
  <c r="P80" i="1"/>
  <c r="O80" i="1"/>
  <c r="N80" i="1"/>
  <c r="M80" i="1"/>
  <c r="L80" i="1"/>
  <c r="K80" i="1"/>
  <c r="J80" i="1"/>
  <c r="P79" i="1"/>
  <c r="O79" i="1"/>
  <c r="N79" i="1"/>
  <c r="M79" i="1"/>
  <c r="L79" i="1"/>
  <c r="K79" i="1"/>
  <c r="J79" i="1"/>
  <c r="I77" i="1"/>
  <c r="H77" i="1"/>
  <c r="G77" i="1"/>
  <c r="E77" i="1"/>
  <c r="D77" i="1"/>
  <c r="C77" i="1"/>
  <c r="P74" i="1"/>
  <c r="O74" i="1"/>
  <c r="M74" i="1"/>
  <c r="L74" i="1"/>
  <c r="J74" i="1"/>
  <c r="N74" i="1"/>
  <c r="P73" i="1"/>
  <c r="O73" i="1"/>
  <c r="M73" i="1"/>
  <c r="L73" i="1"/>
  <c r="J73" i="1"/>
  <c r="K73" i="1"/>
  <c r="N73" i="1"/>
  <c r="P72" i="1"/>
  <c r="O72" i="1"/>
  <c r="M72" i="1"/>
  <c r="L72" i="1"/>
  <c r="J72" i="1"/>
  <c r="K72" i="1"/>
  <c r="P71" i="1"/>
  <c r="O71" i="1"/>
  <c r="N71" i="1"/>
  <c r="M71" i="1"/>
  <c r="L71" i="1"/>
  <c r="J71" i="1"/>
  <c r="K71" i="1"/>
  <c r="P70" i="1"/>
  <c r="O70" i="1"/>
  <c r="M70" i="1"/>
  <c r="L70" i="1"/>
  <c r="K70" i="1"/>
  <c r="J70" i="1"/>
  <c r="N70" i="1"/>
  <c r="P69" i="1"/>
  <c r="O69" i="1"/>
  <c r="M69" i="1"/>
  <c r="L69" i="1"/>
  <c r="J69" i="1"/>
  <c r="N69" i="1"/>
  <c r="P68" i="1"/>
  <c r="O68" i="1"/>
  <c r="M68" i="1"/>
  <c r="L68" i="1"/>
  <c r="J68" i="1"/>
  <c r="N68" i="1"/>
  <c r="P67" i="1"/>
  <c r="O67" i="1"/>
  <c r="M67" i="1"/>
  <c r="L67" i="1"/>
  <c r="J67" i="1"/>
  <c r="N67" i="1"/>
  <c r="K67" i="1"/>
  <c r="P64" i="1"/>
  <c r="O64" i="1"/>
  <c r="M64" i="1"/>
  <c r="L64" i="1"/>
  <c r="J64" i="1"/>
  <c r="K64" i="1"/>
  <c r="P63" i="1"/>
  <c r="O63" i="1"/>
  <c r="N63" i="1"/>
  <c r="M63" i="1"/>
  <c r="L63" i="1"/>
  <c r="J63" i="1"/>
  <c r="K63" i="1"/>
  <c r="P62" i="1"/>
  <c r="O62" i="1"/>
  <c r="M62" i="1"/>
  <c r="L62" i="1"/>
  <c r="K62" i="1"/>
  <c r="J62" i="1"/>
  <c r="N62" i="1"/>
  <c r="P60" i="1"/>
  <c r="O60" i="1"/>
  <c r="M60" i="1"/>
  <c r="L60" i="1"/>
  <c r="J60" i="1"/>
  <c r="G58" i="1"/>
  <c r="C52" i="1"/>
  <c r="C90" i="1" s="1"/>
  <c r="I58" i="1"/>
  <c r="I52" i="1" s="1"/>
  <c r="I90" i="1" s="1"/>
  <c r="H58" i="1"/>
  <c r="E58" i="1"/>
  <c r="E52" i="1" s="1"/>
  <c r="D58" i="1"/>
  <c r="D52" i="1" s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D90" i="1" l="1"/>
  <c r="P249" i="1"/>
  <c r="N249" i="1"/>
  <c r="P230" i="1"/>
  <c r="I224" i="1"/>
  <c r="L230" i="1"/>
  <c r="H224" i="1"/>
  <c r="L224" i="1" s="1"/>
  <c r="P206" i="1"/>
  <c r="P187" i="1"/>
  <c r="H181" i="1"/>
  <c r="H219" i="1" s="1"/>
  <c r="I138" i="1"/>
  <c r="P144" i="1"/>
  <c r="H138" i="1"/>
  <c r="I95" i="1"/>
  <c r="I133" i="1" s="1"/>
  <c r="M101" i="1"/>
  <c r="L101" i="1"/>
  <c r="J77" i="1"/>
  <c r="J163" i="1"/>
  <c r="J249" i="1"/>
  <c r="J120" i="1"/>
  <c r="J206" i="1"/>
  <c r="M52" i="1"/>
  <c r="M224" i="1"/>
  <c r="E262" i="1"/>
  <c r="E176" i="1"/>
  <c r="P95" i="1"/>
  <c r="M77" i="1"/>
  <c r="E90" i="1"/>
  <c r="L77" i="1"/>
  <c r="K77" i="1"/>
  <c r="P52" i="1"/>
  <c r="M120" i="1"/>
  <c r="N77" i="1"/>
  <c r="O77" i="1"/>
  <c r="N120" i="1"/>
  <c r="O58" i="1"/>
  <c r="M58" i="1"/>
  <c r="P77" i="1"/>
  <c r="M95" i="1"/>
  <c r="P58" i="1"/>
  <c r="H95" i="1"/>
  <c r="G230" i="1"/>
  <c r="N236" i="1"/>
  <c r="N244" i="1"/>
  <c r="O249" i="1"/>
  <c r="K241" i="1"/>
  <c r="K232" i="1"/>
  <c r="K246" i="1"/>
  <c r="K245" i="1"/>
  <c r="N187" i="1"/>
  <c r="N193" i="1"/>
  <c r="N201" i="1"/>
  <c r="O206" i="1"/>
  <c r="N192" i="1"/>
  <c r="K198" i="1"/>
  <c r="G181" i="1"/>
  <c r="G219" i="1" s="1"/>
  <c r="K189" i="1"/>
  <c r="K203" i="1"/>
  <c r="I181" i="1"/>
  <c r="I219" i="1" s="1"/>
  <c r="K187" i="1"/>
  <c r="L187" i="1"/>
  <c r="K196" i="1"/>
  <c r="K202" i="1"/>
  <c r="K206" i="1"/>
  <c r="N144" i="1"/>
  <c r="K144" i="1"/>
  <c r="G138" i="1"/>
  <c r="G176" i="1" s="1"/>
  <c r="N150" i="1"/>
  <c r="N158" i="1"/>
  <c r="O163" i="1"/>
  <c r="K155" i="1"/>
  <c r="K146" i="1"/>
  <c r="K160" i="1"/>
  <c r="L144" i="1"/>
  <c r="N146" i="1"/>
  <c r="K153" i="1"/>
  <c r="K159" i="1"/>
  <c r="K163" i="1"/>
  <c r="N101" i="1"/>
  <c r="K101" i="1"/>
  <c r="G95" i="1"/>
  <c r="G133" i="1" s="1"/>
  <c r="N107" i="1"/>
  <c r="N115" i="1"/>
  <c r="O120" i="1"/>
  <c r="K112" i="1"/>
  <c r="K103" i="1"/>
  <c r="K117" i="1"/>
  <c r="N103" i="1"/>
  <c r="K110" i="1"/>
  <c r="K116" i="1"/>
  <c r="N58" i="1"/>
  <c r="K58" i="1"/>
  <c r="G52" i="1"/>
  <c r="G90" i="1" s="1"/>
  <c r="N64" i="1"/>
  <c r="N72" i="1"/>
  <c r="K69" i="1"/>
  <c r="K60" i="1"/>
  <c r="K74" i="1"/>
  <c r="H52" i="1"/>
  <c r="H90" i="1" s="1"/>
  <c r="K68" i="1"/>
  <c r="L58" i="1"/>
  <c r="N60" i="1"/>
  <c r="P138" i="1" l="1"/>
  <c r="I176" i="1"/>
  <c r="L138" i="1"/>
  <c r="H176" i="1"/>
  <c r="L95" i="1"/>
  <c r="H133" i="1"/>
  <c r="P224" i="1"/>
  <c r="I262" i="1"/>
  <c r="O181" i="1"/>
  <c r="L181" i="1"/>
  <c r="O224" i="1"/>
  <c r="H262" i="1"/>
  <c r="O138" i="1"/>
  <c r="M138" i="1"/>
  <c r="O95" i="1"/>
  <c r="N230" i="1"/>
  <c r="K230" i="1"/>
  <c r="G224" i="1"/>
  <c r="G262" i="1" s="1"/>
  <c r="M181" i="1"/>
  <c r="P181" i="1"/>
  <c r="N181" i="1"/>
  <c r="K181" i="1"/>
  <c r="N138" i="1"/>
  <c r="K138" i="1"/>
  <c r="N95" i="1"/>
  <c r="K95" i="1"/>
  <c r="L52" i="1"/>
  <c r="O52" i="1"/>
  <c r="N52" i="1"/>
  <c r="K52" i="1"/>
  <c r="N224" i="1" l="1"/>
  <c r="K224" i="1"/>
  <c r="P45" i="1" l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J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J37" i="1"/>
  <c r="P36" i="1"/>
  <c r="O36" i="1"/>
  <c r="N36" i="1"/>
  <c r="M36" i="1"/>
  <c r="L36" i="1"/>
  <c r="K36" i="1"/>
  <c r="J44" i="1"/>
  <c r="E34" i="1"/>
  <c r="D34" i="1"/>
  <c r="F46" i="1" s="1"/>
  <c r="C34" i="1"/>
  <c r="P31" i="1"/>
  <c r="O31" i="1"/>
  <c r="M31" i="1"/>
  <c r="L31" i="1"/>
  <c r="N31" i="1"/>
  <c r="P30" i="1"/>
  <c r="O30" i="1"/>
  <c r="M30" i="1"/>
  <c r="L30" i="1"/>
  <c r="N30" i="1"/>
  <c r="P29" i="1"/>
  <c r="O29" i="1"/>
  <c r="M29" i="1"/>
  <c r="L29" i="1"/>
  <c r="P28" i="1"/>
  <c r="O28" i="1"/>
  <c r="N28" i="1"/>
  <c r="M28" i="1"/>
  <c r="L28" i="1"/>
  <c r="K28" i="1"/>
  <c r="P27" i="1"/>
  <c r="O27" i="1"/>
  <c r="M27" i="1"/>
  <c r="L27" i="1"/>
  <c r="P26" i="1"/>
  <c r="O26" i="1"/>
  <c r="M26" i="1"/>
  <c r="L26" i="1"/>
  <c r="N26" i="1"/>
  <c r="P25" i="1"/>
  <c r="O25" i="1"/>
  <c r="M25" i="1"/>
  <c r="L25" i="1"/>
  <c r="P24" i="1"/>
  <c r="O24" i="1"/>
  <c r="M24" i="1"/>
  <c r="L24" i="1"/>
  <c r="N24" i="1"/>
  <c r="P21" i="1"/>
  <c r="O21" i="1"/>
  <c r="M21" i="1"/>
  <c r="L21" i="1"/>
  <c r="P20" i="1"/>
  <c r="O20" i="1"/>
  <c r="M20" i="1"/>
  <c r="L20" i="1"/>
  <c r="P19" i="1"/>
  <c r="O19" i="1"/>
  <c r="M19" i="1"/>
  <c r="L19" i="1"/>
  <c r="N19" i="1"/>
  <c r="P17" i="1"/>
  <c r="O17" i="1"/>
  <c r="M17" i="1"/>
  <c r="L17" i="1"/>
  <c r="I9" i="1"/>
  <c r="I47" i="1" s="1"/>
  <c r="J30" i="1"/>
  <c r="E15" i="1"/>
  <c r="E9" i="1" s="1"/>
  <c r="E47" i="1" s="1"/>
  <c r="D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N34" i="1" l="1"/>
  <c r="F41" i="1"/>
  <c r="F174" i="1"/>
  <c r="F171" i="1"/>
  <c r="F168" i="1"/>
  <c r="F165" i="1"/>
  <c r="F258" i="1"/>
  <c r="F255" i="1"/>
  <c r="F252" i="1"/>
  <c r="F217" i="1"/>
  <c r="F214" i="1"/>
  <c r="F211" i="1"/>
  <c r="F208" i="1"/>
  <c r="F131" i="1"/>
  <c r="F128" i="1"/>
  <c r="F125" i="1"/>
  <c r="F122" i="1"/>
  <c r="F86" i="1"/>
  <c r="F83" i="1"/>
  <c r="F80" i="1"/>
  <c r="F82" i="1"/>
  <c r="F172" i="1"/>
  <c r="F169" i="1"/>
  <c r="F166" i="1"/>
  <c r="F259" i="1"/>
  <c r="F256" i="1"/>
  <c r="F253" i="1"/>
  <c r="F215" i="1"/>
  <c r="F212" i="1"/>
  <c r="F209" i="1"/>
  <c r="F129" i="1"/>
  <c r="F126" i="1"/>
  <c r="F123" i="1"/>
  <c r="F87" i="1"/>
  <c r="F84" i="1"/>
  <c r="F81" i="1"/>
  <c r="F213" i="1"/>
  <c r="F130" i="1"/>
  <c r="F88" i="1"/>
  <c r="F173" i="1"/>
  <c r="F170" i="1"/>
  <c r="F167" i="1"/>
  <c r="F260" i="1"/>
  <c r="F257" i="1"/>
  <c r="F254" i="1"/>
  <c r="F251" i="1"/>
  <c r="F216" i="1"/>
  <c r="F210" i="1"/>
  <c r="F127" i="1"/>
  <c r="F124" i="1"/>
  <c r="F85" i="1"/>
  <c r="F79" i="1"/>
  <c r="P34" i="1"/>
  <c r="F17" i="1"/>
  <c r="F239" i="1"/>
  <c r="F116" i="1"/>
  <c r="F74" i="1"/>
  <c r="F60" i="1"/>
  <c r="F107" i="1"/>
  <c r="F202" i="1"/>
  <c r="F156" i="1"/>
  <c r="F153" i="1"/>
  <c r="F64" i="1"/>
  <c r="F246" i="1"/>
  <c r="F243" i="1"/>
  <c r="F234" i="1"/>
  <c r="F113" i="1"/>
  <c r="F110" i="1"/>
  <c r="F240" i="1"/>
  <c r="F199" i="1"/>
  <c r="F196" i="1"/>
  <c r="F148" i="1"/>
  <c r="F72" i="1"/>
  <c r="F69" i="1"/>
  <c r="F191" i="1"/>
  <c r="F160" i="1"/>
  <c r="F157" i="1"/>
  <c r="F105" i="1"/>
  <c r="F244" i="1"/>
  <c r="F235" i="1"/>
  <c r="F154" i="1"/>
  <c r="F117" i="1"/>
  <c r="F114" i="1"/>
  <c r="F67" i="1"/>
  <c r="F62" i="1"/>
  <c r="F203" i="1"/>
  <c r="F200" i="1"/>
  <c r="F149" i="1"/>
  <c r="F111" i="1"/>
  <c r="F68" i="1"/>
  <c r="F241" i="1"/>
  <c r="F197" i="1"/>
  <c r="F192" i="1"/>
  <c r="F158" i="1"/>
  <c r="F106" i="1"/>
  <c r="F73" i="1"/>
  <c r="F236" i="1"/>
  <c r="F115" i="1"/>
  <c r="F70" i="1"/>
  <c r="F245" i="1"/>
  <c r="F232" i="1"/>
  <c r="F201" i="1"/>
  <c r="F155" i="1"/>
  <c r="F150" i="1"/>
  <c r="F63" i="1"/>
  <c r="F146" i="1"/>
  <c r="F112" i="1"/>
  <c r="F242" i="1"/>
  <c r="F198" i="1"/>
  <c r="F193" i="1"/>
  <c r="F189" i="1"/>
  <c r="F159" i="1"/>
  <c r="F103" i="1"/>
  <c r="F71" i="1"/>
  <c r="P9" i="1"/>
  <c r="J28" i="1"/>
  <c r="F38" i="1"/>
  <c r="F43" i="1"/>
  <c r="F40" i="1"/>
  <c r="F45" i="1"/>
  <c r="O15" i="1"/>
  <c r="P15" i="1"/>
  <c r="F37" i="1"/>
  <c r="F42" i="1"/>
  <c r="F39" i="1"/>
  <c r="F44" i="1"/>
  <c r="K26" i="1"/>
  <c r="C15" i="1"/>
  <c r="C9" i="1" s="1"/>
  <c r="C47" i="1" s="1"/>
  <c r="J20" i="1"/>
  <c r="J24" i="1"/>
  <c r="J26" i="1"/>
  <c r="F36" i="1"/>
  <c r="K20" i="1"/>
  <c r="J17" i="1"/>
  <c r="H9" i="1"/>
  <c r="K24" i="1"/>
  <c r="K30" i="1"/>
  <c r="N20" i="1"/>
  <c r="N27" i="1"/>
  <c r="N25" i="1"/>
  <c r="N21" i="1"/>
  <c r="N29" i="1"/>
  <c r="K15" i="1"/>
  <c r="G9" i="1"/>
  <c r="G47" i="1" s="1"/>
  <c r="K17" i="1"/>
  <c r="N17" i="1"/>
  <c r="L34" i="1"/>
  <c r="F21" i="1"/>
  <c r="F29" i="1"/>
  <c r="J25" i="1"/>
  <c r="K29" i="1"/>
  <c r="J40" i="1"/>
  <c r="J45" i="1"/>
  <c r="K34" i="1"/>
  <c r="F31" i="1"/>
  <c r="M9" i="1"/>
  <c r="F19" i="1"/>
  <c r="F25" i="1"/>
  <c r="F27" i="1"/>
  <c r="M34" i="1"/>
  <c r="J31" i="1"/>
  <c r="J38" i="1"/>
  <c r="J43" i="1"/>
  <c r="J19" i="1"/>
  <c r="J21" i="1"/>
  <c r="J27" i="1"/>
  <c r="J29" i="1"/>
  <c r="K31" i="1"/>
  <c r="O34" i="1"/>
  <c r="K19" i="1"/>
  <c r="K21" i="1"/>
  <c r="K25" i="1"/>
  <c r="K27" i="1"/>
  <c r="J11" i="1"/>
  <c r="L15" i="1"/>
  <c r="J36" i="1"/>
  <c r="J41" i="1"/>
  <c r="M15" i="1"/>
  <c r="J39" i="1"/>
  <c r="F20" i="1"/>
  <c r="F24" i="1"/>
  <c r="F26" i="1"/>
  <c r="F28" i="1"/>
  <c r="F30" i="1"/>
  <c r="D9" i="1"/>
  <c r="F15" i="1" l="1"/>
  <c r="D47" i="1"/>
  <c r="J34" i="1"/>
  <c r="H47" i="1"/>
  <c r="J141" i="1"/>
  <c r="J55" i="1"/>
  <c r="J227" i="1"/>
  <c r="J187" i="1"/>
  <c r="J184" i="1"/>
  <c r="J144" i="1"/>
  <c r="J100" i="1"/>
  <c r="J230" i="1"/>
  <c r="J143" i="1"/>
  <c r="J99" i="1"/>
  <c r="J142" i="1"/>
  <c r="J56" i="1"/>
  <c r="J228" i="1"/>
  <c r="J185" i="1"/>
  <c r="J97" i="1"/>
  <c r="J140" i="1"/>
  <c r="J54" i="1"/>
  <c r="J226" i="1"/>
  <c r="J183" i="1"/>
  <c r="J57" i="1"/>
  <c r="J229" i="1"/>
  <c r="J186" i="1"/>
  <c r="J98" i="1"/>
  <c r="J58" i="1"/>
  <c r="J101" i="1"/>
  <c r="F249" i="1"/>
  <c r="F34" i="1"/>
  <c r="F163" i="1"/>
  <c r="F120" i="1"/>
  <c r="F77" i="1"/>
  <c r="F206" i="1"/>
  <c r="N15" i="1"/>
  <c r="L9" i="1"/>
  <c r="F184" i="1"/>
  <c r="F143" i="1"/>
  <c r="F140" i="1"/>
  <c r="F229" i="1"/>
  <c r="F226" i="1"/>
  <c r="F55" i="1"/>
  <c r="F144" i="1"/>
  <c r="F99" i="1"/>
  <c r="F230" i="1"/>
  <c r="F185" i="1"/>
  <c r="F141" i="1"/>
  <c r="F227" i="1"/>
  <c r="F56" i="1"/>
  <c r="F100" i="1"/>
  <c r="F97" i="1"/>
  <c r="F54" i="1"/>
  <c r="F186" i="1"/>
  <c r="F183" i="1"/>
  <c r="F142" i="1"/>
  <c r="F101" i="1"/>
  <c r="F228" i="1"/>
  <c r="F57" i="1"/>
  <c r="F187" i="1"/>
  <c r="F98" i="1"/>
  <c r="F58" i="1"/>
  <c r="O9" i="1"/>
  <c r="J14" i="1"/>
  <c r="J12" i="1"/>
  <c r="J15" i="1"/>
  <c r="J13" i="1"/>
  <c r="F14" i="1"/>
  <c r="F11" i="1"/>
  <c r="F12" i="1"/>
  <c r="F13" i="1"/>
  <c r="N9" i="1"/>
  <c r="K9" i="1"/>
  <c r="J224" i="1" l="1"/>
  <c r="J9" i="1"/>
  <c r="J138" i="1"/>
  <c r="J181" i="1"/>
  <c r="J95" i="1"/>
  <c r="J52" i="1"/>
  <c r="F224" i="1"/>
  <c r="F181" i="1"/>
  <c r="F138" i="1"/>
  <c r="F52" i="1"/>
  <c r="F9" i="1"/>
  <c r="F95" i="1"/>
</calcChain>
</file>

<file path=xl/sharedStrings.xml><?xml version="1.0" encoding="utf-8"?>
<sst xmlns="http://schemas.openxmlformats.org/spreadsheetml/2006/main" count="348" uniqueCount="60">
  <si>
    <t>И Н Ф О Р М А Ц И Я</t>
  </si>
  <si>
    <t>по исполнению местных бюджетов Кыргызской Республики за 12 месяцев 2024-2025 годы</t>
  </si>
  <si>
    <t>(в тыс.сомах)</t>
  </si>
  <si>
    <t>№</t>
  </si>
  <si>
    <t>Наименование</t>
  </si>
  <si>
    <t xml:space="preserve"> за 12 месяцев 2024 года</t>
  </si>
  <si>
    <t xml:space="preserve"> за 12 месяцев 2025 года</t>
  </si>
  <si>
    <t>Откл.           (+,-)</t>
  </si>
  <si>
    <t>% роста</t>
  </si>
  <si>
    <t>Утверж.                план</t>
  </si>
  <si>
    <t>Уточ.                план</t>
  </si>
  <si>
    <t>Факт          (касса)</t>
  </si>
  <si>
    <t>Удел.             вес %</t>
  </si>
  <si>
    <t xml:space="preserve">Всего доходы </t>
  </si>
  <si>
    <t>в том числе:</t>
  </si>
  <si>
    <t>Регулируемые доходы</t>
  </si>
  <si>
    <t>Закрепленные доходы</t>
  </si>
  <si>
    <t>Категориальные гранты</t>
  </si>
  <si>
    <t>Выравнивающие трансферты</t>
  </si>
  <si>
    <t>Целевые трансферты</t>
  </si>
  <si>
    <t>Делегированные полномочия (Нац.стат. Ком + Унаа кызмат ГРС)</t>
  </si>
  <si>
    <t>Повышение заработной платы ТОП МОП</t>
  </si>
  <si>
    <t>Повышение заработной платы</t>
  </si>
  <si>
    <t>Генеральный план</t>
  </si>
  <si>
    <t xml:space="preserve">Зар плата  дошкольных учреждений </t>
  </si>
  <si>
    <t>Программа развития городов</t>
  </si>
  <si>
    <t>Согласно Распоряжению КМКР</t>
  </si>
  <si>
    <t>Теплоэнергия Субсидия</t>
  </si>
  <si>
    <t>50% высокогорье</t>
  </si>
  <si>
    <t>Транспортный налог</t>
  </si>
  <si>
    <t>Земельный налог</t>
  </si>
  <si>
    <t>Трансферты между уровнями</t>
  </si>
  <si>
    <t>Самый лучший айыл окмот</t>
  </si>
  <si>
    <t>Бюджетная ссуда</t>
  </si>
  <si>
    <t>Прочие(Безопасный город)</t>
  </si>
  <si>
    <t>остаток на начало года</t>
  </si>
  <si>
    <t xml:space="preserve">Всего расходы </t>
  </si>
  <si>
    <t>в том  числе:</t>
  </si>
  <si>
    <t>Гос.службы общего назначения</t>
  </si>
  <si>
    <t xml:space="preserve">Оборона </t>
  </si>
  <si>
    <t>Общ-ый порядок  и безопасность</t>
  </si>
  <si>
    <t>Экономические вопросы</t>
  </si>
  <si>
    <t>Охрана окружающей среды</t>
  </si>
  <si>
    <t>Жилищно-коммунальные услуги</t>
  </si>
  <si>
    <t>Здравоохранение</t>
  </si>
  <si>
    <t>Отдых, культура и религия</t>
  </si>
  <si>
    <t>Образование</t>
  </si>
  <si>
    <t>Социальная защита</t>
  </si>
  <si>
    <t>остаток на конец года</t>
  </si>
  <si>
    <t>БАЛАНС</t>
  </si>
  <si>
    <t>Тюпский айыл окмоту</t>
  </si>
  <si>
    <t>Балбай айыл окмоту</t>
  </si>
  <si>
    <t>Каркыра айыл окмоту</t>
  </si>
  <si>
    <t>Карасаев айыл окмоту</t>
  </si>
  <si>
    <t>Ысык-Кол айыл окмоту</t>
  </si>
  <si>
    <t>Прочие( Уголь. Безопасный город)</t>
  </si>
  <si>
    <t>Свод поТюпскому району</t>
  </si>
  <si>
    <t>Начальник Тюпского финансового управления МФКР</t>
  </si>
  <si>
    <t>К.Толумбекова</t>
  </si>
  <si>
    <t>исп: гл.спец. сектор ФБК Эрмек кызы Эльвира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</si>
</sst>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0.0%"/>
    <numFmt numFmtId="166" formatCode="0.0"/>
    <numFmt numFmtId="167" formatCode="_-* #,##0&quot;р.&quot;_-;\-* #,##0&quot;р.&quot;_-;_-* &quot;-&quot;&quot;р.&quot;_-;_-@_-"/>
    <numFmt numFmtId="168" formatCode="#,##0_);[Red]\(#,##0\)"/>
    <numFmt numFmtId="169" formatCode="#,##0.00_);[Red]\(#,##0.00\)"/>
    <numFmt numFmtId="170" formatCode="_-* #,##0_р_._-;\-* #,##0_р_._-;_-* &quot;-&quot;_р_._-;_-@_-"/>
    <numFmt numFmtId="171" formatCode="_-* #,##0.00_р_._-;\-* #,##0.00_р_._-;_-* &quot;-&quot;??_р_._-;_-@_-"/>
    <numFmt numFmtId="172" formatCode="_(* #,##0.00_);_(* \(#,##0.00\);_(* &quot;-&quot;??_);_(@_)"/>
    <numFmt numFmtId="173" formatCode="_-* #,##0.00\ _с_о_м_-;\-* #,##0.00\ _с_о_м_-;_-* &quot;-&quot;??\ _с_о_м_-;_-@_-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 Cyr"/>
    </font>
    <font>
      <b/>
      <sz val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  <charset val="204"/>
    </font>
    <font>
      <b/>
      <sz val="10"/>
      <color indexed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1">
    <xf numFmtId="0" fontId="0" fillId="0" borderId="0"/>
    <xf numFmtId="9" fontId="4" fillId="0" borderId="0" applyFont="0" applyFill="0" applyBorder="0" applyAlignment="0" applyProtection="0"/>
    <xf numFmtId="0" fontId="4" fillId="0" borderId="0"/>
    <xf numFmtId="0" fontId="7" fillId="0" borderId="0"/>
    <xf numFmtId="0" fontId="7" fillId="0" borderId="0"/>
    <xf numFmtId="0" fontId="1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4" fillId="17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6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14" fillId="20" borderId="0" applyNumberFormat="0" applyBorder="0" applyAlignment="0" applyProtection="0"/>
    <xf numFmtId="0" fontId="3" fillId="10" borderId="0" applyNumberFormat="0" applyBorder="0" applyAlignment="0" applyProtection="0"/>
    <xf numFmtId="0" fontId="15" fillId="0" borderId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16" fillId="14" borderId="8" applyNumberFormat="0" applyAlignment="0" applyProtection="0"/>
    <xf numFmtId="0" fontId="17" fillId="26" borderId="9" applyNumberFormat="0" applyAlignment="0" applyProtection="0"/>
    <xf numFmtId="0" fontId="18" fillId="26" borderId="8" applyNumberFormat="0" applyAlignment="0" applyProtection="0"/>
    <xf numFmtId="167" fontId="19" fillId="0" borderId="0" applyFont="0" applyFill="0" applyBorder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27" borderId="14" applyNumberFormat="0" applyAlignment="0" applyProtection="0"/>
    <xf numFmtId="0" fontId="2" fillId="0" borderId="0" applyNumberFormat="0" applyFill="0" applyBorder="0" applyAlignment="0" applyProtection="0"/>
    <xf numFmtId="0" fontId="25" fillId="28" borderId="0" applyNumberFormat="0" applyBorder="0" applyAlignment="0" applyProtection="0"/>
    <xf numFmtId="0" fontId="1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6" fillId="0" borderId="0"/>
    <xf numFmtId="0" fontId="10" fillId="0" borderId="0"/>
    <xf numFmtId="0" fontId="1" fillId="0" borderId="0"/>
    <xf numFmtId="0" fontId="1" fillId="0" borderId="0"/>
    <xf numFmtId="0" fontId="26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29" borderId="0" applyNumberFormat="0" applyBorder="0" applyAlignment="0" applyProtection="0"/>
    <xf numFmtId="0" fontId="28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  <xf numFmtId="168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3" fontId="19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32" fillId="30" borderId="0" applyNumberFormat="0" applyBorder="0" applyAlignment="0" applyProtection="0"/>
  </cellStyleXfs>
  <cellXfs count="82">
    <xf numFmtId="0" fontId="0" fillId="0" borderId="0" xfId="0"/>
    <xf numFmtId="0" fontId="5" fillId="0" borderId="0" xfId="2" applyFont="1" applyAlignment="1">
      <alignment horizontal="center"/>
    </xf>
    <xf numFmtId="164" fontId="5" fillId="0" borderId="0" xfId="2" applyNumberFormat="1" applyFont="1" applyAlignment="1">
      <alignment horizontal="right"/>
    </xf>
    <xf numFmtId="164" fontId="5" fillId="0" borderId="0" xfId="2" applyNumberFormat="1" applyFont="1" applyAlignment="1">
      <alignment horizontal="center"/>
    </xf>
    <xf numFmtId="0" fontId="5" fillId="0" borderId="0" xfId="2" applyFont="1"/>
    <xf numFmtId="164" fontId="5" fillId="0" borderId="0" xfId="2" applyNumberFormat="1" applyFont="1"/>
    <xf numFmtId="0" fontId="8" fillId="0" borderId="5" xfId="3" applyFont="1" applyBorder="1" applyAlignment="1">
      <alignment horizontal="center" vertical="center" wrapText="1"/>
    </xf>
    <xf numFmtId="0" fontId="5" fillId="0" borderId="4" xfId="2" applyFont="1" applyBorder="1"/>
    <xf numFmtId="164" fontId="8" fillId="12" borderId="5" xfId="4" applyNumberFormat="1" applyFont="1" applyFill="1" applyBorder="1" applyAlignment="1">
      <alignment horizontal="right"/>
    </xf>
    <xf numFmtId="165" fontId="8" fillId="12" borderId="6" xfId="1" applyNumberFormat="1" applyFont="1" applyFill="1" applyBorder="1" applyAlignment="1">
      <alignment horizontal="right"/>
    </xf>
    <xf numFmtId="164" fontId="8" fillId="12" borderId="5" xfId="1" applyNumberFormat="1" applyFont="1" applyFill="1" applyBorder="1" applyAlignment="1">
      <alignment horizontal="right"/>
    </xf>
    <xf numFmtId="165" fontId="8" fillId="12" borderId="5" xfId="1" applyNumberFormat="1" applyFont="1" applyFill="1" applyBorder="1" applyAlignment="1">
      <alignment horizontal="right"/>
    </xf>
    <xf numFmtId="0" fontId="6" fillId="0" borderId="4" xfId="2" applyFont="1" applyBorder="1"/>
    <xf numFmtId="164" fontId="9" fillId="0" borderId="5" xfId="4" applyNumberFormat="1" applyFont="1" applyBorder="1" applyAlignment="1">
      <alignment horizontal="right"/>
    </xf>
    <xf numFmtId="0" fontId="9" fillId="0" borderId="6" xfId="4" applyFont="1" applyBorder="1" applyAlignment="1">
      <alignment horizontal="right"/>
    </xf>
    <xf numFmtId="0" fontId="9" fillId="0" borderId="5" xfId="4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164" fontId="10" fillId="0" borderId="5" xfId="1" applyNumberFormat="1" applyFont="1" applyBorder="1" applyAlignment="1">
      <alignment horizontal="right" wrapText="1"/>
    </xf>
    <xf numFmtId="164" fontId="11" fillId="0" borderId="5" xfId="1" applyNumberFormat="1" applyFont="1" applyBorder="1" applyAlignment="1">
      <alignment horizontal="right"/>
    </xf>
    <xf numFmtId="165" fontId="11" fillId="0" borderId="5" xfId="1" applyNumberFormat="1" applyFont="1" applyBorder="1" applyAlignment="1">
      <alignment horizontal="right"/>
    </xf>
    <xf numFmtId="165" fontId="11" fillId="0" borderId="6" xfId="1" applyNumberFormat="1" applyFont="1" applyBorder="1" applyAlignment="1">
      <alignment horizontal="right"/>
    </xf>
    <xf numFmtId="0" fontId="12" fillId="0" borderId="0" xfId="5" applyFont="1"/>
    <xf numFmtId="164" fontId="10" fillId="0" borderId="5" xfId="4" applyNumberFormat="1" applyFont="1" applyBorder="1" applyAlignment="1">
      <alignment horizontal="right"/>
    </xf>
    <xf numFmtId="164" fontId="10" fillId="0" borderId="5" xfId="1" applyNumberFormat="1" applyFont="1" applyBorder="1" applyAlignment="1">
      <alignment horizontal="right"/>
    </xf>
    <xf numFmtId="164" fontId="12" fillId="0" borderId="0" xfId="5" applyNumberFormat="1" applyFont="1"/>
    <xf numFmtId="164" fontId="10" fillId="0" borderId="5" xfId="4" applyNumberFormat="1" applyFont="1" applyBorder="1" applyAlignment="1">
      <alignment horizontal="right" wrapText="1"/>
    </xf>
    <xf numFmtId="165" fontId="13" fillId="0" borderId="6" xfId="1" applyNumberFormat="1" applyFont="1" applyBorder="1" applyAlignment="1">
      <alignment horizontal="right"/>
    </xf>
    <xf numFmtId="165" fontId="13" fillId="0" borderId="5" xfId="1" applyNumberFormat="1" applyFont="1" applyBorder="1" applyAlignment="1">
      <alignment horizontal="right"/>
    </xf>
    <xf numFmtId="4" fontId="12" fillId="0" borderId="0" xfId="5" applyNumberFormat="1" applyFont="1"/>
    <xf numFmtId="164" fontId="8" fillId="0" borderId="5" xfId="1" applyNumberFormat="1" applyFont="1" applyBorder="1" applyAlignment="1">
      <alignment horizontal="right" wrapText="1"/>
    </xf>
    <xf numFmtId="164" fontId="8" fillId="0" borderId="6" xfId="4" applyNumberFormat="1" applyFont="1" applyBorder="1" applyAlignment="1">
      <alignment horizontal="right"/>
    </xf>
    <xf numFmtId="164" fontId="13" fillId="0" borderId="5" xfId="4" applyNumberFormat="1" applyFont="1" applyBorder="1" applyAlignment="1">
      <alignment horizontal="right"/>
    </xf>
    <xf numFmtId="164" fontId="8" fillId="0" borderId="5" xfId="4" applyNumberFormat="1" applyFont="1" applyBorder="1" applyAlignment="1">
      <alignment horizontal="right"/>
    </xf>
    <xf numFmtId="164" fontId="11" fillId="0" borderId="5" xfId="4" applyNumberFormat="1" applyFont="1" applyBorder="1" applyAlignment="1">
      <alignment horizontal="right"/>
    </xf>
    <xf numFmtId="164" fontId="10" fillId="0" borderId="6" xfId="4" applyNumberFormat="1" applyFont="1" applyBorder="1" applyAlignment="1">
      <alignment horizontal="right"/>
    </xf>
    <xf numFmtId="164" fontId="5" fillId="0" borderId="5" xfId="2" applyNumberFormat="1" applyFont="1" applyBorder="1" applyAlignment="1">
      <alignment horizontal="right"/>
    </xf>
    <xf numFmtId="0" fontId="5" fillId="0" borderId="6" xfId="2" applyFont="1" applyBorder="1" applyAlignment="1">
      <alignment horizontal="right"/>
    </xf>
    <xf numFmtId="0" fontId="5" fillId="0" borderId="5" xfId="2" applyFont="1" applyBorder="1" applyAlignment="1">
      <alignment horizontal="right"/>
    </xf>
    <xf numFmtId="0" fontId="6" fillId="0" borderId="0" xfId="2" applyFont="1"/>
    <xf numFmtId="0" fontId="8" fillId="12" borderId="5" xfId="4" applyFont="1" applyFill="1" applyBorder="1"/>
    <xf numFmtId="0" fontId="9" fillId="0" borderId="5" xfId="4" applyFont="1" applyBorder="1"/>
    <xf numFmtId="0" fontId="5" fillId="0" borderId="5" xfId="2" applyFont="1" applyBorder="1" applyAlignment="1">
      <alignment horizontal="center"/>
    </xf>
    <xf numFmtId="0" fontId="10" fillId="0" borderId="5" xfId="4" applyFont="1" applyBorder="1"/>
    <xf numFmtId="165" fontId="10" fillId="0" borderId="5" xfId="1" applyNumberFormat="1" applyFont="1" applyBorder="1" applyAlignment="1">
      <alignment horizontal="right"/>
    </xf>
    <xf numFmtId="0" fontId="11" fillId="0" borderId="5" xfId="4" applyFont="1" applyBorder="1"/>
    <xf numFmtId="0" fontId="8" fillId="0" borderId="5" xfId="4" applyFont="1" applyBorder="1"/>
    <xf numFmtId="165" fontId="8" fillId="0" borderId="5" xfId="1" applyNumberFormat="1" applyFont="1" applyBorder="1" applyAlignment="1">
      <alignment horizontal="right"/>
    </xf>
    <xf numFmtId="0" fontId="11" fillId="0" borderId="5" xfId="4" applyFont="1" applyBorder="1" applyAlignment="1">
      <alignment horizontal="right"/>
    </xf>
    <xf numFmtId="0" fontId="10" fillId="0" borderId="5" xfId="4" applyFont="1" applyBorder="1" applyAlignment="1">
      <alignment wrapText="1"/>
    </xf>
    <xf numFmtId="165" fontId="10" fillId="0" borderId="5" xfId="1" applyNumberFormat="1" applyFont="1" applyBorder="1" applyAlignment="1">
      <alignment horizontal="right" wrapText="1"/>
    </xf>
    <xf numFmtId="164" fontId="13" fillId="0" borderId="5" xfId="1" applyNumberFormat="1" applyFont="1" applyBorder="1" applyAlignment="1">
      <alignment horizontal="right"/>
    </xf>
    <xf numFmtId="0" fontId="6" fillId="0" borderId="7" xfId="2" applyFont="1" applyBorder="1"/>
    <xf numFmtId="0" fontId="6" fillId="0" borderId="17" xfId="2" applyFont="1" applyBorder="1"/>
    <xf numFmtId="164" fontId="8" fillId="0" borderId="17" xfId="4" applyNumberFormat="1" applyFont="1" applyBorder="1" applyAlignment="1">
      <alignment horizontal="right"/>
    </xf>
    <xf numFmtId="166" fontId="8" fillId="0" borderId="17" xfId="4" applyNumberFormat="1" applyFont="1" applyBorder="1" applyAlignment="1">
      <alignment horizontal="right"/>
    </xf>
    <xf numFmtId="164" fontId="8" fillId="0" borderId="18" xfId="4" applyNumberFormat="1" applyFont="1" applyBorder="1" applyAlignment="1">
      <alignment horizontal="right"/>
    </xf>
    <xf numFmtId="0" fontId="11" fillId="0" borderId="5" xfId="4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/>
    </xf>
    <xf numFmtId="164" fontId="11" fillId="0" borderId="5" xfId="1" applyNumberFormat="1" applyFont="1" applyBorder="1" applyAlignment="1">
      <alignment horizontal="right" wrapText="1"/>
    </xf>
    <xf numFmtId="164" fontId="13" fillId="0" borderId="5" xfId="1" applyNumberFormat="1" applyFont="1" applyBorder="1" applyAlignment="1">
      <alignment horizontal="right" wrapText="1"/>
    </xf>
    <xf numFmtId="0" fontId="12" fillId="0" borderId="0" xfId="2" applyFont="1" applyAlignment="1">
      <alignment horizontal="right"/>
    </xf>
    <xf numFmtId="164" fontId="5" fillId="0" borderId="5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34" fillId="0" borderId="0" xfId="2" applyFont="1"/>
    <xf numFmtId="0" fontId="12" fillId="0" borderId="0" xfId="2" applyFont="1"/>
    <xf numFmtId="164" fontId="35" fillId="0" borderId="0" xfId="5" applyNumberFormat="1" applyFont="1"/>
    <xf numFmtId="0" fontId="35" fillId="0" borderId="0" xfId="5" applyFont="1"/>
    <xf numFmtId="4" fontId="5" fillId="0" borderId="0" xfId="2" applyNumberFormat="1" applyFont="1"/>
    <xf numFmtId="0" fontId="35" fillId="0" borderId="0" xfId="0" applyFont="1"/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2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0" fontId="33" fillId="11" borderId="16" xfId="2" applyFont="1" applyFill="1" applyBorder="1" applyAlignment="1">
      <alignment horizontal="center"/>
    </xf>
    <xf numFmtId="0" fontId="33" fillId="11" borderId="3" xfId="2" applyFont="1" applyFill="1" applyBorder="1" applyAlignment="1">
      <alignment horizontal="center"/>
    </xf>
    <xf numFmtId="0" fontId="36" fillId="0" borderId="0" xfId="0" applyFont="1"/>
    <xf numFmtId="164" fontId="37" fillId="0" borderId="0" xfId="4" applyNumberFormat="1" applyFont="1"/>
    <xf numFmtId="0" fontId="38" fillId="0" borderId="0" xfId="0" applyFont="1"/>
    <xf numFmtId="166" fontId="37" fillId="0" borderId="0" xfId="4" applyNumberFormat="1" applyFont="1"/>
  </cellXfs>
  <cellStyles count="121">
    <cellStyle name="20% - Акцент1 2" xfId="6" xr:uid="{00000000-0005-0000-0000-000000000000}"/>
    <cellStyle name="20% - Акцент1 2 2" xfId="7" xr:uid="{00000000-0005-0000-0000-000001000000}"/>
    <cellStyle name="20% - Акцент2 2" xfId="8" xr:uid="{00000000-0005-0000-0000-000002000000}"/>
    <cellStyle name="20% - Акцент2 2 2" xfId="9" xr:uid="{00000000-0005-0000-0000-000003000000}"/>
    <cellStyle name="20% - Акцент3 2" xfId="10" xr:uid="{00000000-0005-0000-0000-000004000000}"/>
    <cellStyle name="20% - Акцент3 2 2" xfId="11" xr:uid="{00000000-0005-0000-0000-000005000000}"/>
    <cellStyle name="20% - Акцент4 2" xfId="12" xr:uid="{00000000-0005-0000-0000-000006000000}"/>
    <cellStyle name="20% - Акцент4 2 2" xfId="13" xr:uid="{00000000-0005-0000-0000-000007000000}"/>
    <cellStyle name="20% - Акцент5 2" xfId="14" xr:uid="{00000000-0005-0000-0000-000008000000}"/>
    <cellStyle name="20% - Акцент6 2" xfId="15" xr:uid="{00000000-0005-0000-0000-000009000000}"/>
    <cellStyle name="40% - Акцент1 2" xfId="16" xr:uid="{00000000-0005-0000-0000-00000A000000}"/>
    <cellStyle name="40% - Акцент2 2" xfId="17" xr:uid="{00000000-0005-0000-0000-00000B000000}"/>
    <cellStyle name="40% - Акцент3 2" xfId="18" xr:uid="{00000000-0005-0000-0000-00000C000000}"/>
    <cellStyle name="40% - Акцент3 2 2" xfId="19" xr:uid="{00000000-0005-0000-0000-00000D000000}"/>
    <cellStyle name="40% - Акцент4 2" xfId="20" xr:uid="{00000000-0005-0000-0000-00000E000000}"/>
    <cellStyle name="40% - Акцент5 2" xfId="21" xr:uid="{00000000-0005-0000-0000-00000F000000}"/>
    <cellStyle name="40% - Акцент6 2" xfId="22" xr:uid="{00000000-0005-0000-0000-000010000000}"/>
    <cellStyle name="60% - Акцент1 2" xfId="23" xr:uid="{00000000-0005-0000-0000-000011000000}"/>
    <cellStyle name="60% - Акцент2 2" xfId="24" xr:uid="{00000000-0005-0000-0000-000012000000}"/>
    <cellStyle name="60% - Акцент3 2" xfId="25" xr:uid="{00000000-0005-0000-0000-000013000000}"/>
    <cellStyle name="60% - Акцент4 2" xfId="26" xr:uid="{00000000-0005-0000-0000-000014000000}"/>
    <cellStyle name="60% - Акцент5 2" xfId="27" xr:uid="{00000000-0005-0000-0000-000015000000}"/>
    <cellStyle name="60% - Акцент6 2" xfId="28" xr:uid="{00000000-0005-0000-0000-000016000000}"/>
    <cellStyle name="Normal_own-reg-rev" xfId="29" xr:uid="{00000000-0005-0000-0000-000017000000}"/>
    <cellStyle name="Акцент1 2" xfId="30" xr:uid="{00000000-0005-0000-0000-000018000000}"/>
    <cellStyle name="Акцент2 2" xfId="31" xr:uid="{00000000-0005-0000-0000-000019000000}"/>
    <cellStyle name="Акцент3 2" xfId="32" xr:uid="{00000000-0005-0000-0000-00001A000000}"/>
    <cellStyle name="Акцент4 2" xfId="33" xr:uid="{00000000-0005-0000-0000-00001B000000}"/>
    <cellStyle name="Акцент5 2" xfId="34" xr:uid="{00000000-0005-0000-0000-00001C000000}"/>
    <cellStyle name="Акцент6 2" xfId="35" xr:uid="{00000000-0005-0000-0000-00001D000000}"/>
    <cellStyle name="Ввод  2" xfId="36" xr:uid="{00000000-0005-0000-0000-00001E000000}"/>
    <cellStyle name="Вывод 2" xfId="37" xr:uid="{00000000-0005-0000-0000-00001F000000}"/>
    <cellStyle name="Вычисление 2" xfId="38" xr:uid="{00000000-0005-0000-0000-000020000000}"/>
    <cellStyle name="Денежный [0] 2" xfId="39" xr:uid="{00000000-0005-0000-0000-000021000000}"/>
    <cellStyle name="Заголовок 1 2" xfId="40" xr:uid="{00000000-0005-0000-0000-000022000000}"/>
    <cellStyle name="Заголовок 2 2" xfId="41" xr:uid="{00000000-0005-0000-0000-000023000000}"/>
    <cellStyle name="Заголовок 3 2" xfId="42" xr:uid="{00000000-0005-0000-0000-000024000000}"/>
    <cellStyle name="Заголовок 4 2" xfId="43" xr:uid="{00000000-0005-0000-0000-000025000000}"/>
    <cellStyle name="Итог 2" xfId="44" xr:uid="{00000000-0005-0000-0000-000026000000}"/>
    <cellStyle name="Контрольная ячейка 2" xfId="45" xr:uid="{00000000-0005-0000-0000-000027000000}"/>
    <cellStyle name="Название 2" xfId="46" xr:uid="{00000000-0005-0000-0000-000028000000}"/>
    <cellStyle name="Нейтральный 2" xfId="47" xr:uid="{00000000-0005-0000-0000-000029000000}"/>
    <cellStyle name="Обычный" xfId="0" builtinId="0"/>
    <cellStyle name="Обычный 10 2" xfId="48" xr:uid="{00000000-0005-0000-0000-00002B000000}"/>
    <cellStyle name="Обычный 2" xfId="49" xr:uid="{00000000-0005-0000-0000-00002C000000}"/>
    <cellStyle name="Обычный 2 10" xfId="50" xr:uid="{00000000-0005-0000-0000-00002D000000}"/>
    <cellStyle name="Обычный 2 10 2" xfId="51" xr:uid="{00000000-0005-0000-0000-00002E000000}"/>
    <cellStyle name="Обычный 2 10 2 2" xfId="52" xr:uid="{00000000-0005-0000-0000-00002F000000}"/>
    <cellStyle name="Обычный 2 10 3" xfId="53" xr:uid="{00000000-0005-0000-0000-000030000000}"/>
    <cellStyle name="Обычный 2 2" xfId="54" xr:uid="{00000000-0005-0000-0000-000031000000}"/>
    <cellStyle name="Обычный 2 2 2" xfId="55" xr:uid="{00000000-0005-0000-0000-000032000000}"/>
    <cellStyle name="Обычный 2 2 3" xfId="56" xr:uid="{00000000-0005-0000-0000-000033000000}"/>
    <cellStyle name="Обычный 2 3" xfId="57" xr:uid="{00000000-0005-0000-0000-000034000000}"/>
    <cellStyle name="Обычный 2 3 2" xfId="58" xr:uid="{00000000-0005-0000-0000-000035000000}"/>
    <cellStyle name="Обычный 2 39" xfId="59" xr:uid="{00000000-0005-0000-0000-000036000000}"/>
    <cellStyle name="Обычный 2 39 2" xfId="60" xr:uid="{00000000-0005-0000-0000-000037000000}"/>
    <cellStyle name="Обычный 2 4" xfId="61" xr:uid="{00000000-0005-0000-0000-000038000000}"/>
    <cellStyle name="Обычный 2 4 2" xfId="62" xr:uid="{00000000-0005-0000-0000-000039000000}"/>
    <cellStyle name="Обычный 2 40" xfId="63" xr:uid="{00000000-0005-0000-0000-00003A000000}"/>
    <cellStyle name="Обычный 2 40 2" xfId="64" xr:uid="{00000000-0005-0000-0000-00003B000000}"/>
    <cellStyle name="Обычный 2 41" xfId="65" xr:uid="{00000000-0005-0000-0000-00003C000000}"/>
    <cellStyle name="Обычный 2 41 2" xfId="66" xr:uid="{00000000-0005-0000-0000-00003D000000}"/>
    <cellStyle name="Обычный 2 5 2 2" xfId="67" xr:uid="{00000000-0005-0000-0000-00003E000000}"/>
    <cellStyle name="Обычный 2 5 2 2 2" xfId="68" xr:uid="{00000000-0005-0000-0000-00003F000000}"/>
    <cellStyle name="Обычный 3" xfId="69" xr:uid="{00000000-0005-0000-0000-000040000000}"/>
    <cellStyle name="Обычный 3 2" xfId="70" xr:uid="{00000000-0005-0000-0000-000041000000}"/>
    <cellStyle name="Обычный 4" xfId="71" xr:uid="{00000000-0005-0000-0000-000042000000}"/>
    <cellStyle name="Обычный 4 2" xfId="72" xr:uid="{00000000-0005-0000-0000-000043000000}"/>
    <cellStyle name="Обычный 4 2 2" xfId="73" xr:uid="{00000000-0005-0000-0000-000044000000}"/>
    <cellStyle name="Обычный 4 3" xfId="74" xr:uid="{00000000-0005-0000-0000-000045000000}"/>
    <cellStyle name="Обычный 5" xfId="75" xr:uid="{00000000-0005-0000-0000-000046000000}"/>
    <cellStyle name="Обычный 6" xfId="76" xr:uid="{00000000-0005-0000-0000-000047000000}"/>
    <cellStyle name="Обычный 7" xfId="77" xr:uid="{00000000-0005-0000-0000-000048000000}"/>
    <cellStyle name="Обычный 8" xfId="2" xr:uid="{00000000-0005-0000-0000-000049000000}"/>
    <cellStyle name="Обычный 9" xfId="5" xr:uid="{00000000-0005-0000-0000-00004A000000}"/>
    <cellStyle name="Обычный 9 2" xfId="78" xr:uid="{00000000-0005-0000-0000-00004B000000}"/>
    <cellStyle name="Обычный 9 2 2" xfId="79" xr:uid="{00000000-0005-0000-0000-00004C000000}"/>
    <cellStyle name="Обычный 9 3" xfId="80" xr:uid="{00000000-0005-0000-0000-00004D000000}"/>
    <cellStyle name="Обычный 9 3 2" xfId="81" xr:uid="{00000000-0005-0000-0000-00004E000000}"/>
    <cellStyle name="Обычный 9 4" xfId="82" xr:uid="{00000000-0005-0000-0000-00004F000000}"/>
    <cellStyle name="Обычный_Bud 2006(без здрав КГ)12-2(2-3 чтение)4" xfId="4" xr:uid="{00000000-0005-0000-0000-000050000000}"/>
    <cellStyle name="Обычный_бюджет 97 г" xfId="3" xr:uid="{00000000-0005-0000-0000-000051000000}"/>
    <cellStyle name="Плохой 2" xfId="83" xr:uid="{00000000-0005-0000-0000-000053000000}"/>
    <cellStyle name="Пояснение 2" xfId="84" xr:uid="{00000000-0005-0000-0000-000054000000}"/>
    <cellStyle name="Примечание 2" xfId="85" xr:uid="{00000000-0005-0000-0000-000055000000}"/>
    <cellStyle name="Примечание 2 2" xfId="86" xr:uid="{00000000-0005-0000-0000-000056000000}"/>
    <cellStyle name="Процентный" xfId="1" builtinId="5"/>
    <cellStyle name="Процентный 10" xfId="87" xr:uid="{00000000-0005-0000-0000-000058000000}"/>
    <cellStyle name="Процентный 10 2" xfId="88" xr:uid="{00000000-0005-0000-0000-000059000000}"/>
    <cellStyle name="Процентный 2" xfId="89" xr:uid="{00000000-0005-0000-0000-00005A000000}"/>
    <cellStyle name="Процентный 2 2" xfId="90" xr:uid="{00000000-0005-0000-0000-00005B000000}"/>
    <cellStyle name="Процентный 2 3" xfId="91" xr:uid="{00000000-0005-0000-0000-00005C000000}"/>
    <cellStyle name="Процентный 3" xfId="92" xr:uid="{00000000-0005-0000-0000-00005D000000}"/>
    <cellStyle name="Процентный 4" xfId="93" xr:uid="{00000000-0005-0000-0000-00005E000000}"/>
    <cellStyle name="Процентный 5" xfId="94" xr:uid="{00000000-0005-0000-0000-00005F000000}"/>
    <cellStyle name="Процентный 5 2" xfId="95" xr:uid="{00000000-0005-0000-0000-000060000000}"/>
    <cellStyle name="Процентный 6" xfId="96" xr:uid="{00000000-0005-0000-0000-000061000000}"/>
    <cellStyle name="Процентный 7" xfId="97" xr:uid="{00000000-0005-0000-0000-000062000000}"/>
    <cellStyle name="Процентный 7 2" xfId="98" xr:uid="{00000000-0005-0000-0000-000063000000}"/>
    <cellStyle name="Процентный 8" xfId="99" xr:uid="{00000000-0005-0000-0000-000064000000}"/>
    <cellStyle name="Процентный 8 2" xfId="100" xr:uid="{00000000-0005-0000-0000-000065000000}"/>
    <cellStyle name="Процентный 9" xfId="101" xr:uid="{00000000-0005-0000-0000-000066000000}"/>
    <cellStyle name="Процентный 9 2" xfId="102" xr:uid="{00000000-0005-0000-0000-000067000000}"/>
    <cellStyle name="Связанная ячейка 2" xfId="103" xr:uid="{00000000-0005-0000-0000-000068000000}"/>
    <cellStyle name="Текст предупреждения 2" xfId="104" xr:uid="{00000000-0005-0000-0000-000069000000}"/>
    <cellStyle name="Тысячи [0]_MESTBYD" xfId="105" xr:uid="{00000000-0005-0000-0000-00006A000000}"/>
    <cellStyle name="Тысячи_MESTBYD" xfId="106" xr:uid="{00000000-0005-0000-0000-00006B000000}"/>
    <cellStyle name="Финансовый [0] 2" xfId="107" xr:uid="{00000000-0005-0000-0000-00006C000000}"/>
    <cellStyle name="Финансовый 2" xfId="108" xr:uid="{00000000-0005-0000-0000-00006D000000}"/>
    <cellStyle name="Финансовый 2 2" xfId="109" xr:uid="{00000000-0005-0000-0000-00006E000000}"/>
    <cellStyle name="Финансовый 2 3" xfId="110" xr:uid="{00000000-0005-0000-0000-00006F000000}"/>
    <cellStyle name="Финансовый 2_город Айдаркен -  Свод баланса на 01.07.14г таза" xfId="111" xr:uid="{00000000-0005-0000-0000-000070000000}"/>
    <cellStyle name="Финансовый 3" xfId="112" xr:uid="{00000000-0005-0000-0000-000071000000}"/>
    <cellStyle name="Финансовый 4" xfId="113" xr:uid="{00000000-0005-0000-0000-000072000000}"/>
    <cellStyle name="Финансовый 5" xfId="114" xr:uid="{00000000-0005-0000-0000-000073000000}"/>
    <cellStyle name="Финансовый 5 2" xfId="115" xr:uid="{00000000-0005-0000-0000-000074000000}"/>
    <cellStyle name="Финансовый 6" xfId="116" xr:uid="{00000000-0005-0000-0000-000075000000}"/>
    <cellStyle name="Финансовый 7" xfId="117" xr:uid="{00000000-0005-0000-0000-000076000000}"/>
    <cellStyle name="Финансовый 8" xfId="118" xr:uid="{00000000-0005-0000-0000-000077000000}"/>
    <cellStyle name="Финансовый 9" xfId="119" xr:uid="{00000000-0005-0000-0000-000078000000}"/>
    <cellStyle name="Хороший 2" xfId="120" xr:uid="{00000000-0005-0000-0000-00007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.dodonov/&#1052;&#1086;&#1080;%20&#1076;&#1086;&#1082;&#1091;&#1084;&#1077;&#1085;&#1090;&#1099;/&#1041;&#1102;&#1076;&#1078;&#1077;&#1090;&#1099;/Budget%202012-14%20&#1075;&#1075;%20(&#1055;&#1088;&#1086;&#1077;&#1082;&#1090;%202&#1091;&#1088;&#1086;&#1074;.)/Gran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Нормативы"/>
      <sheetName val="Тарифы"/>
      <sheetName val="Данные"/>
      <sheetName val="Население"/>
      <sheetName val="Коэффициенты"/>
      <sheetName val="РЕЗУЛЬТАТ"/>
      <sheetName val="Настройка ИБР"/>
      <sheetName val="РАСЧЕТ ИБР"/>
      <sheetName val="РАСЧЕТ ГРАНТОВ"/>
      <sheetName val="ИБР"/>
      <sheetName val="Диаграмма31"/>
      <sheetName val="Диаграмма32"/>
      <sheetName val="Диаграмма33"/>
      <sheetName val="Диаграмма34"/>
      <sheetName val="Диаграмма35"/>
      <sheetName val="ИДП (1 год)"/>
      <sheetName val="ИДП (2 год)"/>
      <sheetName val="ИДП (3 год)"/>
      <sheetName val="Расходы"/>
      <sheetName val="Прогноз доходов (1 год)"/>
      <sheetName val="Прогноз доходов (2 год)"/>
      <sheetName val="Прогноз доходов (3 год)"/>
      <sheetName val="Поступление-1"/>
      <sheetName val="Поступление-2"/>
      <sheetName val="Диаграмма36"/>
      <sheetName val="Диаграмма37"/>
      <sheetName val="Диаграмма38"/>
      <sheetName val="Диаграмма39"/>
      <sheetName val="Диаграмма40"/>
      <sheetName val="Диаграммы"/>
      <sheetName val="Диаграмма41"/>
      <sheetName val="Диаграмма42"/>
      <sheetName val="Диаграмма43"/>
      <sheetName val="Диаграмма44"/>
      <sheetName val="Диаграмма45"/>
      <sheetName val="Вспомогательный"/>
      <sheetName val="Диаграмма1"/>
      <sheetName val="Диаграмма2"/>
      <sheetName val="Диаграмма3"/>
      <sheetName val="Диаграмма4"/>
      <sheetName val="Диаграмма5"/>
      <sheetName val="Диаграмма6"/>
      <sheetName val="Диаграмма7"/>
      <sheetName val="Диаграмма8"/>
      <sheetName val="Диаграмма9"/>
      <sheetName val="Диаграмма10"/>
      <sheetName val="Диаграмма11"/>
      <sheetName val="Диаграмма12"/>
      <sheetName val="Диаграмма13"/>
      <sheetName val="Диаграмма14"/>
      <sheetName val="Диаграмма15"/>
      <sheetName val="П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A5">
            <v>1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269"/>
  <sheetViews>
    <sheetView tabSelected="1" topLeftCell="A217" zoomScaleNormal="100" workbookViewId="0">
      <selection activeCell="E274" sqref="E274"/>
    </sheetView>
  </sheetViews>
  <sheetFormatPr defaultColWidth="9.140625" defaultRowHeight="12.75" x14ac:dyDescent="0.2"/>
  <cols>
    <col min="1" max="1" width="4.7109375" style="4" customWidth="1"/>
    <col min="2" max="2" width="34.140625" style="4" customWidth="1"/>
    <col min="3" max="4" width="11.28515625" style="4" customWidth="1"/>
    <col min="5" max="5" width="11.5703125" style="4" customWidth="1"/>
    <col min="6" max="6" width="10.140625" style="4" customWidth="1"/>
    <col min="7" max="7" width="11.5703125" style="4" customWidth="1"/>
    <col min="8" max="9" width="11.42578125" style="4" customWidth="1"/>
    <col min="10" max="10" width="10.140625" style="4" customWidth="1"/>
    <col min="11" max="11" width="9.42578125" style="4" customWidth="1"/>
    <col min="12" max="12" width="9" style="4" customWidth="1"/>
    <col min="13" max="13" width="8.5703125" style="4" customWidth="1"/>
    <col min="14" max="14" width="10.140625" style="4" customWidth="1"/>
    <col min="15" max="15" width="10.7109375" style="4" customWidth="1"/>
    <col min="16" max="16" width="11.140625" style="4" customWidth="1"/>
    <col min="17" max="17" width="9.140625" style="4"/>
    <col min="18" max="18" width="12.85546875" style="4" bestFit="1" customWidth="1"/>
    <col min="19" max="19" width="12.28515625" style="4" customWidth="1"/>
    <col min="20" max="20" width="11.85546875" style="4" customWidth="1"/>
    <col min="21" max="21" width="10.5703125" style="4" bestFit="1" customWidth="1"/>
    <col min="22" max="22" width="9.140625" style="4"/>
    <col min="23" max="23" width="10.42578125" style="4" customWidth="1"/>
    <col min="24" max="16384" width="9.140625" style="4"/>
  </cols>
  <sheetData>
    <row r="1" spans="1:23" x14ac:dyDescent="0.2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23" x14ac:dyDescent="0.2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23" x14ac:dyDescent="0.2">
      <c r="A3" s="1"/>
      <c r="B3" s="1"/>
      <c r="C3" s="2"/>
      <c r="D3" s="2"/>
      <c r="E3" s="2"/>
      <c r="F3" s="1"/>
      <c r="G3" s="1"/>
      <c r="H3" s="1"/>
      <c r="I3" s="3"/>
      <c r="J3" s="3"/>
      <c r="K3" s="1"/>
      <c r="L3" s="1"/>
      <c r="M3" s="1"/>
      <c r="N3" s="1"/>
      <c r="O3" s="1"/>
      <c r="P3" s="1"/>
    </row>
    <row r="4" spans="1:23" ht="13.5" thickBot="1" x14ac:dyDescent="0.25">
      <c r="A4" s="1"/>
      <c r="B4" s="1"/>
      <c r="C4" s="3"/>
      <c r="D4" s="3"/>
      <c r="E4" s="3"/>
      <c r="F4" s="1"/>
      <c r="G4" s="3"/>
      <c r="H4" s="3"/>
      <c r="I4" s="3"/>
      <c r="J4" s="5"/>
      <c r="L4" s="5"/>
      <c r="P4" s="60" t="s">
        <v>2</v>
      </c>
    </row>
    <row r="5" spans="1:23" x14ac:dyDescent="0.2">
      <c r="A5" s="73" t="s">
        <v>3</v>
      </c>
      <c r="B5" s="75" t="s">
        <v>4</v>
      </c>
      <c r="C5" s="76" t="s">
        <v>56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7"/>
    </row>
    <row r="6" spans="1:23" ht="15" customHeight="1" x14ac:dyDescent="0.2">
      <c r="A6" s="74"/>
      <c r="B6" s="69"/>
      <c r="C6" s="69" t="s">
        <v>5</v>
      </c>
      <c r="D6" s="69"/>
      <c r="E6" s="69"/>
      <c r="F6" s="69"/>
      <c r="G6" s="69" t="s">
        <v>6</v>
      </c>
      <c r="H6" s="69"/>
      <c r="I6" s="69"/>
      <c r="J6" s="69"/>
      <c r="K6" s="69" t="s">
        <v>7</v>
      </c>
      <c r="L6" s="69" t="s">
        <v>7</v>
      </c>
      <c r="M6" s="69" t="s">
        <v>7</v>
      </c>
      <c r="N6" s="69" t="s">
        <v>8</v>
      </c>
      <c r="O6" s="69" t="s">
        <v>8</v>
      </c>
      <c r="P6" s="70" t="s">
        <v>8</v>
      </c>
    </row>
    <row r="7" spans="1:23" ht="34.5" customHeight="1" x14ac:dyDescent="0.2">
      <c r="A7" s="74"/>
      <c r="B7" s="69"/>
      <c r="C7" s="6" t="s">
        <v>9</v>
      </c>
      <c r="D7" s="6" t="s">
        <v>10</v>
      </c>
      <c r="E7" s="6" t="s">
        <v>11</v>
      </c>
      <c r="F7" s="6" t="s">
        <v>12</v>
      </c>
      <c r="G7" s="6" t="s">
        <v>9</v>
      </c>
      <c r="H7" s="6" t="s">
        <v>10</v>
      </c>
      <c r="I7" s="6" t="s">
        <v>11</v>
      </c>
      <c r="J7" s="6" t="s">
        <v>12</v>
      </c>
      <c r="K7" s="69"/>
      <c r="L7" s="69"/>
      <c r="M7" s="69"/>
      <c r="N7" s="69"/>
      <c r="O7" s="69"/>
      <c r="P7" s="70"/>
    </row>
    <row r="8" spans="1:23" ht="15.75" customHeight="1" x14ac:dyDescent="0.2">
      <c r="A8" s="7"/>
      <c r="B8" s="41"/>
      <c r="C8" s="61"/>
      <c r="D8" s="41"/>
      <c r="E8" s="41"/>
      <c r="F8" s="41"/>
      <c r="G8" s="41"/>
      <c r="H8" s="61"/>
      <c r="I8" s="61"/>
      <c r="J8" s="41"/>
      <c r="K8" s="41"/>
      <c r="L8" s="41"/>
      <c r="M8" s="41"/>
      <c r="N8" s="41"/>
      <c r="O8" s="41"/>
      <c r="P8" s="62"/>
    </row>
    <row r="9" spans="1:23" x14ac:dyDescent="0.2">
      <c r="A9" s="7"/>
      <c r="B9" s="39" t="s">
        <v>13</v>
      </c>
      <c r="C9" s="8">
        <f t="shared" ref="C9:J9" si="0">SUM(C11:C15)</f>
        <v>213059.5</v>
      </c>
      <c r="D9" s="8">
        <f t="shared" si="0"/>
        <v>223685.5</v>
      </c>
      <c r="E9" s="8">
        <f>SUM(E11:E15)</f>
        <v>233034.8</v>
      </c>
      <c r="F9" s="11">
        <f t="shared" si="0"/>
        <v>1</v>
      </c>
      <c r="G9" s="8">
        <f t="shared" si="0"/>
        <v>220109.09999999998</v>
      </c>
      <c r="H9" s="8">
        <f t="shared" si="0"/>
        <v>284891.59999999998</v>
      </c>
      <c r="I9" s="8">
        <f>SUM(I11:I15)</f>
        <v>292723.39999999997</v>
      </c>
      <c r="J9" s="11">
        <f t="shared" si="0"/>
        <v>1</v>
      </c>
      <c r="K9" s="10">
        <f>G9-C9</f>
        <v>7049.5999999999767</v>
      </c>
      <c r="L9" s="10">
        <f>H9-D9</f>
        <v>61206.099999999977</v>
      </c>
      <c r="M9" s="10">
        <f>I9-E9</f>
        <v>59688.599999999977</v>
      </c>
      <c r="N9" s="11">
        <f>G9/C9</f>
        <v>1.0330874708708129</v>
      </c>
      <c r="O9" s="11">
        <f>H9/D9</f>
        <v>1.2736256932165919</v>
      </c>
      <c r="P9" s="9">
        <f>I9/E9</f>
        <v>1.2561359934224416</v>
      </c>
      <c r="U9" s="5"/>
      <c r="V9" s="5"/>
      <c r="W9" s="5"/>
    </row>
    <row r="10" spans="1:23" s="38" customFormat="1" x14ac:dyDescent="0.2">
      <c r="A10" s="12"/>
      <c r="B10" s="40" t="s">
        <v>14</v>
      </c>
      <c r="C10" s="13"/>
      <c r="D10" s="13"/>
      <c r="E10" s="13"/>
      <c r="F10" s="15"/>
      <c r="G10" s="13"/>
      <c r="H10" s="13"/>
      <c r="I10" s="13"/>
      <c r="J10" s="15"/>
      <c r="K10" s="13"/>
      <c r="L10" s="13"/>
      <c r="M10" s="13"/>
      <c r="N10" s="15"/>
      <c r="O10" s="15"/>
      <c r="P10" s="14"/>
    </row>
    <row r="11" spans="1:23" s="63" customFormat="1" ht="13.5" x14ac:dyDescent="0.25">
      <c r="A11" s="16">
        <v>1</v>
      </c>
      <c r="B11" s="42" t="s">
        <v>15</v>
      </c>
      <c r="C11" s="17">
        <f>C54+C97+C140+C183+C226</f>
        <v>111343.4</v>
      </c>
      <c r="D11" s="17">
        <f t="shared" ref="D11:E11" si="1">D54+D97+D140+D183+D226</f>
        <v>99343.400000000009</v>
      </c>
      <c r="E11" s="17">
        <f t="shared" si="1"/>
        <v>96794.1</v>
      </c>
      <c r="F11" s="43">
        <f>D11/$D$9</f>
        <v>0.44412087506789671</v>
      </c>
      <c r="G11" s="17">
        <f>G54+G97+G140+G183+G226</f>
        <v>102587.99999999999</v>
      </c>
      <c r="H11" s="17">
        <f t="shared" ref="H11:I11" si="2">H54+H97+H140+H183+H226</f>
        <v>104087.99999999999</v>
      </c>
      <c r="I11" s="17">
        <f t="shared" si="2"/>
        <v>106859.4</v>
      </c>
      <c r="J11" s="43">
        <f>H11/$H$9</f>
        <v>0.36536001763477755</v>
      </c>
      <c r="K11" s="18">
        <f t="shared" ref="K11:M15" si="3">G11-C11</f>
        <v>-8755.4000000000087</v>
      </c>
      <c r="L11" s="18">
        <f t="shared" si="3"/>
        <v>4744.5999999999767</v>
      </c>
      <c r="M11" s="18">
        <f t="shared" si="3"/>
        <v>10065.299999999988</v>
      </c>
      <c r="N11" s="19">
        <f t="shared" ref="N11:P15" si="4">G11/C11</f>
        <v>0.921365792673836</v>
      </c>
      <c r="O11" s="19">
        <f t="shared" si="4"/>
        <v>1.0477595894644232</v>
      </c>
      <c r="P11" s="20">
        <f t="shared" si="4"/>
        <v>1.1039867099337666</v>
      </c>
    </row>
    <row r="12" spans="1:23" s="63" customFormat="1" ht="13.5" x14ac:dyDescent="0.25">
      <c r="A12" s="16">
        <v>2</v>
      </c>
      <c r="B12" s="42" t="s">
        <v>16</v>
      </c>
      <c r="C12" s="17">
        <f t="shared" ref="C12:E12" si="5">C55+C98+C141+C184+C227</f>
        <v>32280.1</v>
      </c>
      <c r="D12" s="17">
        <f t="shared" si="5"/>
        <v>35200.1</v>
      </c>
      <c r="E12" s="17">
        <f t="shared" si="5"/>
        <v>47098.7</v>
      </c>
      <c r="F12" s="43">
        <f>D12/$D$9</f>
        <v>0.15736424578258312</v>
      </c>
      <c r="G12" s="17">
        <f t="shared" ref="G12:I12" si="6">G55+G98+G141+G184+G227</f>
        <v>40943.9</v>
      </c>
      <c r="H12" s="17">
        <f t="shared" si="6"/>
        <v>43898.2</v>
      </c>
      <c r="I12" s="17">
        <f t="shared" si="6"/>
        <v>49073</v>
      </c>
      <c r="J12" s="43">
        <f>H12/$H$9</f>
        <v>0.15408737919966753</v>
      </c>
      <c r="K12" s="18">
        <f t="shared" si="3"/>
        <v>8663.8000000000029</v>
      </c>
      <c r="L12" s="18">
        <f t="shared" si="3"/>
        <v>8698.0999999999985</v>
      </c>
      <c r="M12" s="18">
        <f t="shared" si="3"/>
        <v>1974.3000000000029</v>
      </c>
      <c r="N12" s="19">
        <f t="shared" si="4"/>
        <v>1.2683944597445487</v>
      </c>
      <c r="O12" s="19">
        <f t="shared" si="4"/>
        <v>1.2471044116351941</v>
      </c>
      <c r="P12" s="20">
        <f t="shared" si="4"/>
        <v>1.0419183544344113</v>
      </c>
    </row>
    <row r="13" spans="1:23" s="64" customFormat="1" x14ac:dyDescent="0.2">
      <c r="A13" s="16">
        <v>3</v>
      </c>
      <c r="B13" s="42" t="s">
        <v>17</v>
      </c>
      <c r="C13" s="17">
        <f t="shared" ref="C13:E13" si="7">C56+C99+C142+C185+C228</f>
        <v>0</v>
      </c>
      <c r="D13" s="17">
        <f t="shared" si="7"/>
        <v>0</v>
      </c>
      <c r="E13" s="17">
        <f t="shared" si="7"/>
        <v>0</v>
      </c>
      <c r="F13" s="43">
        <f>D13/$D$9</f>
        <v>0</v>
      </c>
      <c r="G13" s="17">
        <f t="shared" ref="G13:I13" si="8">G56+G99+G142+G185+G228</f>
        <v>0</v>
      </c>
      <c r="H13" s="17">
        <f t="shared" si="8"/>
        <v>0</v>
      </c>
      <c r="I13" s="17">
        <f t="shared" si="8"/>
        <v>0</v>
      </c>
      <c r="J13" s="43">
        <f>H13/$H$9</f>
        <v>0</v>
      </c>
      <c r="K13" s="18">
        <f t="shared" si="3"/>
        <v>0</v>
      </c>
      <c r="L13" s="18">
        <f t="shared" si="3"/>
        <v>0</v>
      </c>
      <c r="M13" s="18">
        <f t="shared" si="3"/>
        <v>0</v>
      </c>
      <c r="N13" s="19" t="e">
        <f t="shared" si="4"/>
        <v>#DIV/0!</v>
      </c>
      <c r="O13" s="19" t="e">
        <f t="shared" si="4"/>
        <v>#DIV/0!</v>
      </c>
      <c r="P13" s="20" t="e">
        <f t="shared" si="4"/>
        <v>#DIV/0!</v>
      </c>
      <c r="Q13" s="21"/>
      <c r="R13" s="21"/>
      <c r="S13" s="21"/>
      <c r="T13" s="21"/>
    </row>
    <row r="14" spans="1:23" s="64" customFormat="1" x14ac:dyDescent="0.2">
      <c r="A14" s="16">
        <v>4</v>
      </c>
      <c r="B14" s="42" t="s">
        <v>18</v>
      </c>
      <c r="C14" s="17">
        <f t="shared" ref="C14:E14" si="9">C57+C100+C143+C186+C229</f>
        <v>69436</v>
      </c>
      <c r="D14" s="17">
        <f t="shared" si="9"/>
        <v>69436</v>
      </c>
      <c r="E14" s="17">
        <f t="shared" si="9"/>
        <v>69436</v>
      </c>
      <c r="F14" s="43">
        <f>D14/$D$9</f>
        <v>0.31041797523755449</v>
      </c>
      <c r="G14" s="17">
        <f t="shared" ref="G14:I14" si="10">G57+G100+G143+G186+G229</f>
        <v>76577.2</v>
      </c>
      <c r="H14" s="17">
        <f t="shared" si="10"/>
        <v>76577.2</v>
      </c>
      <c r="I14" s="17">
        <f t="shared" si="10"/>
        <v>76577.2</v>
      </c>
      <c r="J14" s="43">
        <f>H14/$H$9</f>
        <v>0.26879416592135397</v>
      </c>
      <c r="K14" s="18">
        <f t="shared" si="3"/>
        <v>7141.1999999999971</v>
      </c>
      <c r="L14" s="18">
        <f t="shared" si="3"/>
        <v>7141.1999999999971</v>
      </c>
      <c r="M14" s="18">
        <f t="shared" si="3"/>
        <v>7141.1999999999971</v>
      </c>
      <c r="N14" s="19">
        <f t="shared" si="4"/>
        <v>1.1028457860475833</v>
      </c>
      <c r="O14" s="19">
        <f t="shared" si="4"/>
        <v>1.1028457860475833</v>
      </c>
      <c r="P14" s="20">
        <f t="shared" si="4"/>
        <v>1.1028457860475833</v>
      </c>
      <c r="Q14" s="21"/>
      <c r="R14" s="21"/>
      <c r="S14" s="21"/>
      <c r="T14" s="21"/>
    </row>
    <row r="15" spans="1:23" x14ac:dyDescent="0.2">
      <c r="A15" s="16">
        <v>5</v>
      </c>
      <c r="B15" s="42" t="s">
        <v>19</v>
      </c>
      <c r="C15" s="22">
        <f>SUM(C17:C31)</f>
        <v>0</v>
      </c>
      <c r="D15" s="22">
        <f>SUM(D17:D31)</f>
        <v>19706</v>
      </c>
      <c r="E15" s="22">
        <f>SUM(E17:E31)</f>
        <v>19706</v>
      </c>
      <c r="F15" s="43">
        <f>D15/$D$9</f>
        <v>8.8096903911965688E-2</v>
      </c>
      <c r="G15" s="22">
        <f>SUM(G17:G31)</f>
        <v>0</v>
      </c>
      <c r="H15" s="22">
        <f>SUM(H17:H31)</f>
        <v>60328.2</v>
      </c>
      <c r="I15" s="22">
        <f>SUM(I17:I31)</f>
        <v>60213.799999999996</v>
      </c>
      <c r="J15" s="43">
        <f>H15/$H$9</f>
        <v>0.21175843724420096</v>
      </c>
      <c r="K15" s="18">
        <f t="shared" si="3"/>
        <v>0</v>
      </c>
      <c r="L15" s="18">
        <f t="shared" si="3"/>
        <v>40622.199999999997</v>
      </c>
      <c r="M15" s="18">
        <f t="shared" si="3"/>
        <v>40507.799999999996</v>
      </c>
      <c r="N15" s="19" t="e">
        <f t="shared" si="4"/>
        <v>#DIV/0!</v>
      </c>
      <c r="O15" s="19">
        <f t="shared" si="4"/>
        <v>3.0614127676849687</v>
      </c>
      <c r="P15" s="20">
        <f t="shared" si="4"/>
        <v>3.0556074292093776</v>
      </c>
      <c r="Q15" s="65"/>
      <c r="R15" s="24"/>
      <c r="S15" s="24"/>
      <c r="T15" s="21"/>
      <c r="U15" s="5"/>
      <c r="V15" s="5"/>
      <c r="W15" s="5"/>
    </row>
    <row r="16" spans="1:23" ht="13.5" x14ac:dyDescent="0.25">
      <c r="A16" s="16"/>
      <c r="B16" s="44" t="s">
        <v>14</v>
      </c>
      <c r="C16" s="17"/>
      <c r="D16" s="17"/>
      <c r="E16" s="25"/>
      <c r="F16" s="27"/>
      <c r="G16" s="17"/>
      <c r="H16" s="17"/>
      <c r="I16" s="25"/>
      <c r="J16" s="27"/>
      <c r="K16" s="18"/>
      <c r="L16" s="18"/>
      <c r="M16" s="18"/>
      <c r="N16" s="27"/>
      <c r="O16" s="19"/>
      <c r="P16" s="20"/>
      <c r="Q16" s="66"/>
      <c r="R16" s="28"/>
      <c r="S16" s="67"/>
    </row>
    <row r="17" spans="1:19" ht="31.5" customHeight="1" x14ac:dyDescent="0.2">
      <c r="A17" s="57">
        <v>1</v>
      </c>
      <c r="B17" s="56" t="s">
        <v>20</v>
      </c>
      <c r="C17" s="58">
        <f t="shared" ref="C17:E17" si="11">C60+C103+C146+C189+C232</f>
        <v>0</v>
      </c>
      <c r="D17" s="58">
        <f t="shared" si="11"/>
        <v>597</v>
      </c>
      <c r="E17" s="58">
        <f t="shared" si="11"/>
        <v>597</v>
      </c>
      <c r="F17" s="19">
        <f>D17/$D$15</f>
        <v>3.0295341520349132E-2</v>
      </c>
      <c r="G17" s="58">
        <f t="shared" ref="G17:I17" si="12">G60+G103+G146+G189+G232</f>
        <v>0</v>
      </c>
      <c r="H17" s="58">
        <f t="shared" si="12"/>
        <v>0</v>
      </c>
      <c r="I17" s="58">
        <f t="shared" si="12"/>
        <v>0</v>
      </c>
      <c r="J17" s="19">
        <f t="shared" ref="J17:J31" si="13">H17/$H$15</f>
        <v>0</v>
      </c>
      <c r="K17" s="18">
        <f t="shared" ref="K17:M31" si="14">G17-C17</f>
        <v>0</v>
      </c>
      <c r="L17" s="18">
        <f t="shared" si="14"/>
        <v>-597</v>
      </c>
      <c r="M17" s="18">
        <f t="shared" si="14"/>
        <v>-597</v>
      </c>
      <c r="N17" s="19" t="e">
        <f t="shared" ref="N17:P31" si="15">G17/C17</f>
        <v>#DIV/0!</v>
      </c>
      <c r="O17" s="19">
        <f t="shared" si="15"/>
        <v>0</v>
      </c>
      <c r="P17" s="20">
        <f t="shared" si="15"/>
        <v>0</v>
      </c>
      <c r="R17" s="5"/>
      <c r="S17" s="67"/>
    </row>
    <row r="18" spans="1:19" ht="25.5" x14ac:dyDescent="0.2">
      <c r="A18" s="57">
        <v>2</v>
      </c>
      <c r="B18" s="56" t="s">
        <v>21</v>
      </c>
      <c r="C18" s="58">
        <f t="shared" ref="C18:E18" si="16">C61+C104+C147+C190+C233</f>
        <v>0</v>
      </c>
      <c r="D18" s="58">
        <f t="shared" si="16"/>
        <v>0</v>
      </c>
      <c r="E18" s="58">
        <f t="shared" si="16"/>
        <v>0</v>
      </c>
      <c r="F18" s="19"/>
      <c r="G18" s="58">
        <f t="shared" ref="G18:I18" si="17">G61+G104+G147+G190+G233</f>
        <v>0</v>
      </c>
      <c r="H18" s="58">
        <f t="shared" si="17"/>
        <v>850.09999999999991</v>
      </c>
      <c r="I18" s="58">
        <f t="shared" si="17"/>
        <v>850.09999999999991</v>
      </c>
      <c r="J18" s="19"/>
      <c r="K18" s="18"/>
      <c r="L18" s="18"/>
      <c r="M18" s="18"/>
      <c r="N18" s="19"/>
      <c r="O18" s="19"/>
      <c r="P18" s="20"/>
      <c r="R18" s="5"/>
      <c r="S18" s="67"/>
    </row>
    <row r="19" spans="1:19" x14ac:dyDescent="0.2">
      <c r="A19" s="57">
        <v>3</v>
      </c>
      <c r="B19" s="56" t="s">
        <v>22</v>
      </c>
      <c r="C19" s="58">
        <f t="shared" ref="C19:E19" si="18">C62+C105+C148+C191+C234</f>
        <v>0</v>
      </c>
      <c r="D19" s="58">
        <f t="shared" si="18"/>
        <v>0</v>
      </c>
      <c r="E19" s="58">
        <f t="shared" si="18"/>
        <v>0</v>
      </c>
      <c r="F19" s="19">
        <f t="shared" ref="F19:F31" si="19">D19/$D$15</f>
        <v>0</v>
      </c>
      <c r="G19" s="58">
        <f t="shared" ref="G19:I19" si="20">G62+G105+G148+G191+G234</f>
        <v>0</v>
      </c>
      <c r="H19" s="58">
        <f t="shared" si="20"/>
        <v>0</v>
      </c>
      <c r="I19" s="58">
        <f t="shared" si="20"/>
        <v>0</v>
      </c>
      <c r="J19" s="19">
        <f t="shared" si="13"/>
        <v>0</v>
      </c>
      <c r="K19" s="18">
        <f t="shared" si="14"/>
        <v>0</v>
      </c>
      <c r="L19" s="18">
        <f t="shared" si="14"/>
        <v>0</v>
      </c>
      <c r="M19" s="18">
        <f t="shared" si="14"/>
        <v>0</v>
      </c>
      <c r="N19" s="19" t="e">
        <f t="shared" si="15"/>
        <v>#DIV/0!</v>
      </c>
      <c r="O19" s="19" t="e">
        <f t="shared" si="15"/>
        <v>#DIV/0!</v>
      </c>
      <c r="P19" s="20" t="e">
        <f t="shared" si="15"/>
        <v>#DIV/0!</v>
      </c>
      <c r="R19" s="67"/>
      <c r="S19" s="67"/>
    </row>
    <row r="20" spans="1:19" x14ac:dyDescent="0.2">
      <c r="A20" s="57">
        <v>4</v>
      </c>
      <c r="B20" s="56" t="s">
        <v>23</v>
      </c>
      <c r="C20" s="58">
        <f t="shared" ref="C20:E20" si="21">C63+C106+C149+C192+C235</f>
        <v>0</v>
      </c>
      <c r="D20" s="58">
        <f t="shared" si="21"/>
        <v>0</v>
      </c>
      <c r="E20" s="58">
        <f t="shared" si="21"/>
        <v>0</v>
      </c>
      <c r="F20" s="19">
        <f t="shared" si="19"/>
        <v>0</v>
      </c>
      <c r="G20" s="58">
        <f t="shared" ref="G20:I20" si="22">G63+G106+G149+G192+G235</f>
        <v>0</v>
      </c>
      <c r="H20" s="58">
        <f t="shared" si="22"/>
        <v>18404.400000000001</v>
      </c>
      <c r="I20" s="58">
        <f t="shared" si="22"/>
        <v>18404.400000000001</v>
      </c>
      <c r="J20" s="19">
        <f t="shared" si="13"/>
        <v>0.30507126020666958</v>
      </c>
      <c r="K20" s="18">
        <f t="shared" si="14"/>
        <v>0</v>
      </c>
      <c r="L20" s="18">
        <f t="shared" si="14"/>
        <v>18404.400000000001</v>
      </c>
      <c r="M20" s="18">
        <f t="shared" si="14"/>
        <v>18404.400000000001</v>
      </c>
      <c r="N20" s="19" t="e">
        <f t="shared" si="15"/>
        <v>#DIV/0!</v>
      </c>
      <c r="O20" s="19" t="e">
        <f t="shared" si="15"/>
        <v>#DIV/0!</v>
      </c>
      <c r="P20" s="20" t="e">
        <f t="shared" si="15"/>
        <v>#DIV/0!</v>
      </c>
      <c r="R20" s="67"/>
      <c r="S20" s="67"/>
    </row>
    <row r="21" spans="1:19" ht="17.25" customHeight="1" x14ac:dyDescent="0.2">
      <c r="A21" s="57">
        <v>5</v>
      </c>
      <c r="B21" s="56" t="s">
        <v>24</v>
      </c>
      <c r="C21" s="58">
        <f t="shared" ref="C21:E21" si="23">C64+C107+C150+C193+C236</f>
        <v>0</v>
      </c>
      <c r="D21" s="58">
        <f t="shared" si="23"/>
        <v>6640.5999999999995</v>
      </c>
      <c r="E21" s="58">
        <f t="shared" si="23"/>
        <v>6640.5999999999995</v>
      </c>
      <c r="F21" s="19">
        <f t="shared" si="19"/>
        <v>0.33698365979904593</v>
      </c>
      <c r="G21" s="58">
        <f t="shared" ref="G21:I21" si="24">G64+G107+G150+G193+G236</f>
        <v>0</v>
      </c>
      <c r="H21" s="58">
        <f t="shared" si="24"/>
        <v>20412.3</v>
      </c>
      <c r="I21" s="58">
        <f t="shared" si="24"/>
        <v>20297.900000000001</v>
      </c>
      <c r="J21" s="19">
        <f t="shared" si="13"/>
        <v>0.33835420251225795</v>
      </c>
      <c r="K21" s="18">
        <f t="shared" si="14"/>
        <v>0</v>
      </c>
      <c r="L21" s="18">
        <f t="shared" si="14"/>
        <v>13771.7</v>
      </c>
      <c r="M21" s="18">
        <f t="shared" si="14"/>
        <v>13657.300000000003</v>
      </c>
      <c r="N21" s="19" t="e">
        <f t="shared" si="15"/>
        <v>#DIV/0!</v>
      </c>
      <c r="O21" s="19">
        <f t="shared" si="15"/>
        <v>3.0738638074872755</v>
      </c>
      <c r="P21" s="20">
        <f t="shared" si="15"/>
        <v>3.056636448513689</v>
      </c>
      <c r="R21" s="67"/>
      <c r="S21" s="67"/>
    </row>
    <row r="22" spans="1:19" x14ac:dyDescent="0.2">
      <c r="A22" s="57">
        <v>6</v>
      </c>
      <c r="B22" s="56" t="s">
        <v>25</v>
      </c>
      <c r="C22" s="58">
        <f t="shared" ref="C22:E22" si="25">C65+C108+C151+C194+C237</f>
        <v>0</v>
      </c>
      <c r="D22" s="58">
        <f t="shared" si="25"/>
        <v>0</v>
      </c>
      <c r="E22" s="58">
        <f t="shared" si="25"/>
        <v>0</v>
      </c>
      <c r="F22" s="19"/>
      <c r="G22" s="58">
        <f t="shared" ref="G22:I22" si="26">G65+G108+G151+G194+G237</f>
        <v>0</v>
      </c>
      <c r="H22" s="58">
        <f t="shared" si="26"/>
        <v>0</v>
      </c>
      <c r="I22" s="58">
        <f t="shared" si="26"/>
        <v>0</v>
      </c>
      <c r="J22" s="19"/>
      <c r="K22" s="18"/>
      <c r="L22" s="18"/>
      <c r="M22" s="18"/>
      <c r="N22" s="19"/>
      <c r="O22" s="19"/>
      <c r="P22" s="20"/>
      <c r="R22" s="67"/>
      <c r="S22" s="67"/>
    </row>
    <row r="23" spans="1:19" ht="18" customHeight="1" x14ac:dyDescent="0.2">
      <c r="A23" s="57">
        <v>7</v>
      </c>
      <c r="B23" s="56" t="s">
        <v>26</v>
      </c>
      <c r="C23" s="58">
        <f t="shared" ref="C23:E23" si="27">C66+C109+C152+C195+C238</f>
        <v>0</v>
      </c>
      <c r="D23" s="58">
        <f t="shared" si="27"/>
        <v>0</v>
      </c>
      <c r="E23" s="58">
        <f t="shared" si="27"/>
        <v>0</v>
      </c>
      <c r="F23" s="19"/>
      <c r="G23" s="58">
        <f t="shared" ref="G23:I23" si="28">G66+G109+G152+G195+G238</f>
        <v>0</v>
      </c>
      <c r="H23" s="58">
        <f t="shared" si="28"/>
        <v>0</v>
      </c>
      <c r="I23" s="58">
        <f t="shared" si="28"/>
        <v>0</v>
      </c>
      <c r="J23" s="19"/>
      <c r="K23" s="18"/>
      <c r="L23" s="18"/>
      <c r="M23" s="18"/>
      <c r="N23" s="19"/>
      <c r="O23" s="19"/>
      <c r="P23" s="20"/>
      <c r="R23" s="67"/>
      <c r="S23" s="67"/>
    </row>
    <row r="24" spans="1:19" x14ac:dyDescent="0.2">
      <c r="A24" s="57">
        <v>8</v>
      </c>
      <c r="B24" s="56" t="s">
        <v>27</v>
      </c>
      <c r="C24" s="58">
        <f t="shared" ref="C24:E24" si="29">C67+C110+C153+C196+C239</f>
        <v>0</v>
      </c>
      <c r="D24" s="58">
        <f t="shared" si="29"/>
        <v>0</v>
      </c>
      <c r="E24" s="58">
        <f t="shared" si="29"/>
        <v>0</v>
      </c>
      <c r="F24" s="19">
        <f t="shared" si="19"/>
        <v>0</v>
      </c>
      <c r="G24" s="58">
        <f t="shared" ref="G24:I24" si="30">G67+G110+G153+G196+G239</f>
        <v>0</v>
      </c>
      <c r="H24" s="58">
        <f t="shared" si="30"/>
        <v>0</v>
      </c>
      <c r="I24" s="58">
        <f t="shared" si="30"/>
        <v>0</v>
      </c>
      <c r="J24" s="19">
        <f t="shared" si="13"/>
        <v>0</v>
      </c>
      <c r="K24" s="18">
        <f t="shared" si="14"/>
        <v>0</v>
      </c>
      <c r="L24" s="18">
        <f t="shared" si="14"/>
        <v>0</v>
      </c>
      <c r="M24" s="18">
        <f t="shared" si="14"/>
        <v>0</v>
      </c>
      <c r="N24" s="19" t="e">
        <f t="shared" si="15"/>
        <v>#DIV/0!</v>
      </c>
      <c r="O24" s="19" t="e">
        <f t="shared" si="15"/>
        <v>#DIV/0!</v>
      </c>
      <c r="P24" s="20" t="e">
        <f t="shared" si="15"/>
        <v>#DIV/0!</v>
      </c>
      <c r="R24" s="67"/>
      <c r="S24" s="67"/>
    </row>
    <row r="25" spans="1:19" x14ac:dyDescent="0.2">
      <c r="A25" s="57">
        <v>9</v>
      </c>
      <c r="B25" s="56" t="s">
        <v>28</v>
      </c>
      <c r="C25" s="58">
        <f t="shared" ref="C25:E25" si="31">C68+C111+C154+C197+C240</f>
        <v>0</v>
      </c>
      <c r="D25" s="58">
        <f t="shared" si="31"/>
        <v>802.4</v>
      </c>
      <c r="E25" s="58">
        <f t="shared" si="31"/>
        <v>802.4</v>
      </c>
      <c r="F25" s="19">
        <f t="shared" si="19"/>
        <v>4.0718562874251497E-2</v>
      </c>
      <c r="G25" s="58">
        <f t="shared" ref="G25:I25" si="32">G68+G111+G154+G197+G240</f>
        <v>0</v>
      </c>
      <c r="H25" s="58">
        <f t="shared" si="32"/>
        <v>959.7</v>
      </c>
      <c r="I25" s="58">
        <f t="shared" si="32"/>
        <v>959.7</v>
      </c>
      <c r="J25" s="19">
        <f t="shared" si="13"/>
        <v>1.5907983331178457E-2</v>
      </c>
      <c r="K25" s="18">
        <f t="shared" si="14"/>
        <v>0</v>
      </c>
      <c r="L25" s="18">
        <f t="shared" si="14"/>
        <v>157.30000000000007</v>
      </c>
      <c r="M25" s="18">
        <f t="shared" si="14"/>
        <v>157.30000000000007</v>
      </c>
      <c r="N25" s="19" t="e">
        <f t="shared" si="15"/>
        <v>#DIV/0!</v>
      </c>
      <c r="O25" s="19">
        <f t="shared" si="15"/>
        <v>1.1960368893320041</v>
      </c>
      <c r="P25" s="20">
        <f t="shared" si="15"/>
        <v>1.1960368893320041</v>
      </c>
      <c r="R25" s="67"/>
      <c r="S25" s="67"/>
    </row>
    <row r="26" spans="1:19" x14ac:dyDescent="0.2">
      <c r="A26" s="57">
        <v>10</v>
      </c>
      <c r="B26" s="56" t="s">
        <v>29</v>
      </c>
      <c r="C26" s="58">
        <f t="shared" ref="C26:E26" si="33">C69+C112+C155+C198+C241</f>
        <v>0</v>
      </c>
      <c r="D26" s="58">
        <f t="shared" si="33"/>
        <v>0</v>
      </c>
      <c r="E26" s="58">
        <f t="shared" si="33"/>
        <v>0</v>
      </c>
      <c r="F26" s="19">
        <f t="shared" si="19"/>
        <v>0</v>
      </c>
      <c r="G26" s="58">
        <f t="shared" ref="G26:I26" si="34">G69+G112+G155+G198+G241</f>
        <v>0</v>
      </c>
      <c r="H26" s="58">
        <f t="shared" si="34"/>
        <v>7823.5</v>
      </c>
      <c r="I26" s="58">
        <f t="shared" si="34"/>
        <v>7823.5</v>
      </c>
      <c r="J26" s="19">
        <f t="shared" si="13"/>
        <v>0.12968230446126355</v>
      </c>
      <c r="K26" s="18">
        <f t="shared" si="14"/>
        <v>0</v>
      </c>
      <c r="L26" s="18">
        <f t="shared" si="14"/>
        <v>7823.5</v>
      </c>
      <c r="M26" s="18">
        <f t="shared" si="14"/>
        <v>7823.5</v>
      </c>
      <c r="N26" s="19" t="e">
        <f t="shared" si="15"/>
        <v>#DIV/0!</v>
      </c>
      <c r="O26" s="19" t="e">
        <f t="shared" si="15"/>
        <v>#DIV/0!</v>
      </c>
      <c r="P26" s="20" t="e">
        <f t="shared" si="15"/>
        <v>#DIV/0!</v>
      </c>
      <c r="R26" s="67"/>
      <c r="S26" s="67"/>
    </row>
    <row r="27" spans="1:19" x14ac:dyDescent="0.2">
      <c r="A27" s="57">
        <v>11</v>
      </c>
      <c r="B27" s="56" t="s">
        <v>30</v>
      </c>
      <c r="C27" s="58">
        <f t="shared" ref="C27:E27" si="35">C70+C113+C156+C199+C242</f>
        <v>0</v>
      </c>
      <c r="D27" s="58">
        <f t="shared" si="35"/>
        <v>9066</v>
      </c>
      <c r="E27" s="58">
        <f t="shared" si="35"/>
        <v>9066</v>
      </c>
      <c r="F27" s="19">
        <f t="shared" si="19"/>
        <v>0.46006292499746271</v>
      </c>
      <c r="G27" s="58">
        <f t="shared" ref="G27:I27" si="36">G70+G113+G156+G199+G242</f>
        <v>0</v>
      </c>
      <c r="H27" s="58">
        <f t="shared" si="36"/>
        <v>8846</v>
      </c>
      <c r="I27" s="58">
        <f t="shared" si="36"/>
        <v>8846</v>
      </c>
      <c r="J27" s="19">
        <f t="shared" si="13"/>
        <v>0.14663126033927748</v>
      </c>
      <c r="K27" s="18">
        <f t="shared" si="14"/>
        <v>0</v>
      </c>
      <c r="L27" s="18">
        <f t="shared" si="14"/>
        <v>-220</v>
      </c>
      <c r="M27" s="18">
        <f t="shared" si="14"/>
        <v>-220</v>
      </c>
      <c r="N27" s="19" t="e">
        <f t="shared" si="15"/>
        <v>#DIV/0!</v>
      </c>
      <c r="O27" s="19">
        <f t="shared" si="15"/>
        <v>0.97573350981689833</v>
      </c>
      <c r="P27" s="20">
        <f t="shared" si="15"/>
        <v>0.97573350981689833</v>
      </c>
      <c r="R27" s="67"/>
      <c r="S27" s="67"/>
    </row>
    <row r="28" spans="1:19" x14ac:dyDescent="0.2">
      <c r="A28" s="57">
        <v>12</v>
      </c>
      <c r="B28" s="56" t="s">
        <v>31</v>
      </c>
      <c r="C28" s="58">
        <f t="shared" ref="C28:E28" si="37">C71+C114+C157+C200+C243</f>
        <v>0</v>
      </c>
      <c r="D28" s="58">
        <f t="shared" si="37"/>
        <v>0</v>
      </c>
      <c r="E28" s="58">
        <f t="shared" si="37"/>
        <v>0</v>
      </c>
      <c r="F28" s="19">
        <f t="shared" si="19"/>
        <v>0</v>
      </c>
      <c r="G28" s="58">
        <f t="shared" ref="G28:I28" si="38">G71+G114+G157+G200+G243</f>
        <v>0</v>
      </c>
      <c r="H28" s="58">
        <f t="shared" si="38"/>
        <v>0</v>
      </c>
      <c r="I28" s="58">
        <f t="shared" si="38"/>
        <v>0</v>
      </c>
      <c r="J28" s="19">
        <f t="shared" si="13"/>
        <v>0</v>
      </c>
      <c r="K28" s="18">
        <f t="shared" si="14"/>
        <v>0</v>
      </c>
      <c r="L28" s="18">
        <f t="shared" si="14"/>
        <v>0</v>
      </c>
      <c r="M28" s="18">
        <f t="shared" si="14"/>
        <v>0</v>
      </c>
      <c r="N28" s="19" t="e">
        <f t="shared" si="15"/>
        <v>#DIV/0!</v>
      </c>
      <c r="O28" s="19" t="e">
        <f t="shared" si="15"/>
        <v>#DIV/0!</v>
      </c>
      <c r="P28" s="20" t="e">
        <f t="shared" si="15"/>
        <v>#DIV/0!</v>
      </c>
      <c r="R28" s="67"/>
      <c r="S28" s="67"/>
    </row>
    <row r="29" spans="1:19" x14ac:dyDescent="0.2">
      <c r="A29" s="57">
        <v>13</v>
      </c>
      <c r="B29" s="56" t="s">
        <v>32</v>
      </c>
      <c r="C29" s="58">
        <f t="shared" ref="C29:E29" si="39">C72+C115+C158+C201+C244</f>
        <v>0</v>
      </c>
      <c r="D29" s="58">
        <f t="shared" si="39"/>
        <v>1000</v>
      </c>
      <c r="E29" s="58">
        <f t="shared" si="39"/>
        <v>1000</v>
      </c>
      <c r="F29" s="19">
        <f t="shared" si="19"/>
        <v>5.0745965695727188E-2</v>
      </c>
      <c r="G29" s="58">
        <f t="shared" ref="G29:I29" si="40">G72+G115+G158+G201+G244</f>
        <v>0</v>
      </c>
      <c r="H29" s="58">
        <f t="shared" si="40"/>
        <v>3000</v>
      </c>
      <c r="I29" s="58">
        <f t="shared" si="40"/>
        <v>3000</v>
      </c>
      <c r="J29" s="19">
        <f t="shared" si="13"/>
        <v>4.9727987906153341E-2</v>
      </c>
      <c r="K29" s="18">
        <f t="shared" si="14"/>
        <v>0</v>
      </c>
      <c r="L29" s="18">
        <f t="shared" si="14"/>
        <v>2000</v>
      </c>
      <c r="M29" s="18">
        <f t="shared" si="14"/>
        <v>2000</v>
      </c>
      <c r="N29" s="19" t="e">
        <f t="shared" si="15"/>
        <v>#DIV/0!</v>
      </c>
      <c r="O29" s="19">
        <f t="shared" si="15"/>
        <v>3</v>
      </c>
      <c r="P29" s="20">
        <f t="shared" si="15"/>
        <v>3</v>
      </c>
      <c r="R29" s="67"/>
      <c r="S29" s="67"/>
    </row>
    <row r="30" spans="1:19" x14ac:dyDescent="0.2">
      <c r="A30" s="57">
        <v>14</v>
      </c>
      <c r="B30" s="56" t="s">
        <v>33</v>
      </c>
      <c r="C30" s="58">
        <f t="shared" ref="C30:E30" si="41">C73+C116+C159+C202+C245</f>
        <v>0</v>
      </c>
      <c r="D30" s="58">
        <f t="shared" si="41"/>
        <v>0</v>
      </c>
      <c r="E30" s="58">
        <f t="shared" si="41"/>
        <v>0</v>
      </c>
      <c r="F30" s="19">
        <f t="shared" si="19"/>
        <v>0</v>
      </c>
      <c r="G30" s="58">
        <f t="shared" ref="G30:I30" si="42">G73+G116+G159+G202+G245</f>
        <v>0</v>
      </c>
      <c r="H30" s="58">
        <f t="shared" si="42"/>
        <v>0</v>
      </c>
      <c r="I30" s="58">
        <f t="shared" si="42"/>
        <v>0</v>
      </c>
      <c r="J30" s="19">
        <f t="shared" si="13"/>
        <v>0</v>
      </c>
      <c r="K30" s="18">
        <f t="shared" si="14"/>
        <v>0</v>
      </c>
      <c r="L30" s="18">
        <f t="shared" si="14"/>
        <v>0</v>
      </c>
      <c r="M30" s="18">
        <f t="shared" si="14"/>
        <v>0</v>
      </c>
      <c r="N30" s="19" t="e">
        <f t="shared" si="15"/>
        <v>#DIV/0!</v>
      </c>
      <c r="O30" s="19" t="e">
        <f t="shared" si="15"/>
        <v>#DIV/0!</v>
      </c>
      <c r="P30" s="20" t="e">
        <f t="shared" si="15"/>
        <v>#DIV/0!</v>
      </c>
      <c r="R30" s="67"/>
      <c r="S30" s="67"/>
    </row>
    <row r="31" spans="1:19" x14ac:dyDescent="0.2">
      <c r="A31" s="57">
        <v>15</v>
      </c>
      <c r="B31" s="56" t="s">
        <v>34</v>
      </c>
      <c r="C31" s="58">
        <f t="shared" ref="C31:E32" si="43">C74+C117+C160+C203+C246</f>
        <v>0</v>
      </c>
      <c r="D31" s="58">
        <f t="shared" si="43"/>
        <v>1600</v>
      </c>
      <c r="E31" s="58">
        <f t="shared" si="43"/>
        <v>1600</v>
      </c>
      <c r="F31" s="19">
        <f t="shared" si="19"/>
        <v>8.1193545113163498E-2</v>
      </c>
      <c r="G31" s="58">
        <f t="shared" ref="G31:I31" si="44">G74+G117+G160+G203+G246</f>
        <v>0</v>
      </c>
      <c r="H31" s="58">
        <f t="shared" si="44"/>
        <v>32.200000000000003</v>
      </c>
      <c r="I31" s="58">
        <f t="shared" si="44"/>
        <v>32.200000000000003</v>
      </c>
      <c r="J31" s="19">
        <f t="shared" si="13"/>
        <v>5.3374707019271264E-4</v>
      </c>
      <c r="K31" s="18">
        <f t="shared" si="14"/>
        <v>0</v>
      </c>
      <c r="L31" s="18">
        <f t="shared" si="14"/>
        <v>-1567.8</v>
      </c>
      <c r="M31" s="18">
        <f t="shared" si="14"/>
        <v>-1567.8</v>
      </c>
      <c r="N31" s="19" t="e">
        <f t="shared" si="15"/>
        <v>#DIV/0!</v>
      </c>
      <c r="O31" s="19">
        <f t="shared" si="15"/>
        <v>2.0125000000000001E-2</v>
      </c>
      <c r="P31" s="20">
        <f t="shared" si="15"/>
        <v>2.0125000000000001E-2</v>
      </c>
      <c r="R31" s="67"/>
      <c r="S31" s="67"/>
    </row>
    <row r="32" spans="1:19" s="38" customFormat="1" ht="15" customHeight="1" x14ac:dyDescent="0.25">
      <c r="A32" s="12"/>
      <c r="B32" s="45" t="s">
        <v>35</v>
      </c>
      <c r="C32" s="29">
        <f t="shared" si="43"/>
        <v>0</v>
      </c>
      <c r="D32" s="29">
        <f t="shared" si="43"/>
        <v>47080.900000000009</v>
      </c>
      <c r="E32" s="29">
        <f t="shared" si="43"/>
        <v>47333.7</v>
      </c>
      <c r="F32" s="27"/>
      <c r="G32" s="29">
        <f t="shared" ref="G32:I32" si="45">G75+G118+G161+G204+G247</f>
        <v>0</v>
      </c>
      <c r="H32" s="29">
        <f t="shared" si="45"/>
        <v>29059.8</v>
      </c>
      <c r="I32" s="29">
        <f t="shared" si="45"/>
        <v>29643.899999999998</v>
      </c>
      <c r="J32" s="32"/>
      <c r="K32" s="31"/>
      <c r="L32" s="31"/>
      <c r="M32" s="31"/>
      <c r="N32" s="31"/>
      <c r="O32" s="32"/>
      <c r="P32" s="30"/>
    </row>
    <row r="33" spans="1:23" ht="12" customHeight="1" x14ac:dyDescent="0.2">
      <c r="A33" s="7"/>
      <c r="B33" s="45"/>
      <c r="C33" s="33"/>
      <c r="D33" s="33"/>
      <c r="E33" s="33"/>
      <c r="F33" s="47"/>
      <c r="G33" s="33"/>
      <c r="H33" s="33"/>
      <c r="I33" s="33"/>
      <c r="J33" s="33"/>
      <c r="K33" s="33"/>
      <c r="L33" s="33"/>
      <c r="M33" s="33"/>
      <c r="N33" s="33"/>
      <c r="O33" s="22"/>
      <c r="P33" s="34"/>
    </row>
    <row r="34" spans="1:23" x14ac:dyDescent="0.2">
      <c r="A34" s="7"/>
      <c r="B34" s="39" t="s">
        <v>36</v>
      </c>
      <c r="C34" s="8">
        <f t="shared" ref="C34:F34" si="46">SUM(C36:C45)</f>
        <v>213059.5</v>
      </c>
      <c r="D34" s="8">
        <f t="shared" si="46"/>
        <v>270766.40000000002</v>
      </c>
      <c r="E34" s="8">
        <f t="shared" si="46"/>
        <v>250724.6</v>
      </c>
      <c r="F34" s="11">
        <f t="shared" si="46"/>
        <v>0.99999999999999978</v>
      </c>
      <c r="G34" s="8">
        <f t="shared" ref="G34:I34" si="47">SUM(G36:G45)</f>
        <v>220109.09999999998</v>
      </c>
      <c r="H34" s="8">
        <f t="shared" si="47"/>
        <v>313951.39999999997</v>
      </c>
      <c r="I34" s="8">
        <f t="shared" si="47"/>
        <v>289062.8</v>
      </c>
      <c r="J34" s="11">
        <f>SUM(J36:J45)</f>
        <v>1</v>
      </c>
      <c r="K34" s="10">
        <f>G34-C34</f>
        <v>7049.5999999999767</v>
      </c>
      <c r="L34" s="10">
        <f>H34-D34</f>
        <v>43184.999999999942</v>
      </c>
      <c r="M34" s="10">
        <f>I34-E34</f>
        <v>38338.199999999983</v>
      </c>
      <c r="N34" s="11">
        <f>G34/C34</f>
        <v>1.0330874708708129</v>
      </c>
      <c r="O34" s="11">
        <f>H34/D34</f>
        <v>1.1594917242316622</v>
      </c>
      <c r="P34" s="9">
        <f>I34/E34</f>
        <v>1.1529096067956635</v>
      </c>
      <c r="U34" s="5"/>
      <c r="V34" s="5"/>
      <c r="W34" s="5"/>
    </row>
    <row r="35" spans="1:23" x14ac:dyDescent="0.2">
      <c r="A35" s="7"/>
      <c r="B35" s="40" t="s">
        <v>37</v>
      </c>
      <c r="C35" s="13"/>
      <c r="D35" s="13"/>
      <c r="E35" s="13"/>
      <c r="F35" s="15"/>
      <c r="G35" s="13"/>
      <c r="H35" s="13"/>
      <c r="I35" s="13"/>
      <c r="J35" s="37"/>
      <c r="K35" s="35"/>
      <c r="L35" s="35"/>
      <c r="M35" s="35"/>
      <c r="N35" s="37"/>
      <c r="O35" s="37"/>
      <c r="P35" s="36"/>
      <c r="U35" s="5"/>
      <c r="V35" s="5"/>
      <c r="W35" s="5"/>
    </row>
    <row r="36" spans="1:23" x14ac:dyDescent="0.2">
      <c r="A36" s="16">
        <v>1</v>
      </c>
      <c r="B36" s="48" t="s">
        <v>38</v>
      </c>
      <c r="C36" s="17">
        <f t="shared" ref="C36:E36" si="48">C79+C122+C165+C208+C251</f>
        <v>95516.700000000012</v>
      </c>
      <c r="D36" s="17">
        <f t="shared" si="48"/>
        <v>99021.4</v>
      </c>
      <c r="E36" s="17">
        <f t="shared" si="48"/>
        <v>94446.300000000017</v>
      </c>
      <c r="F36" s="49">
        <f>D36/$D$34</f>
        <v>0.3657078574003273</v>
      </c>
      <c r="G36" s="17">
        <f t="shared" ref="G36:I36" si="49">G79+G122+G165+G208+G251</f>
        <v>98983.199999999983</v>
      </c>
      <c r="H36" s="17">
        <f t="shared" si="49"/>
        <v>124168</v>
      </c>
      <c r="I36" s="17">
        <f t="shared" si="49"/>
        <v>111969.1</v>
      </c>
      <c r="J36" s="43">
        <f t="shared" ref="J36:J45" si="50">H36/$H$34</f>
        <v>0.39550070488617034</v>
      </c>
      <c r="K36" s="18">
        <f t="shared" ref="K36:M45" si="51">G36-C36</f>
        <v>3466.4999999999709</v>
      </c>
      <c r="L36" s="18">
        <f t="shared" si="51"/>
        <v>25146.600000000006</v>
      </c>
      <c r="M36" s="18">
        <f t="shared" si="51"/>
        <v>17522.799999999988</v>
      </c>
      <c r="N36" s="19">
        <f t="shared" ref="N36:P45" si="52">G36/C36</f>
        <v>1.036292082955127</v>
      </c>
      <c r="O36" s="19">
        <f t="shared" si="52"/>
        <v>1.2539511661115679</v>
      </c>
      <c r="P36" s="20">
        <f t="shared" si="52"/>
        <v>1.185531884255921</v>
      </c>
      <c r="R36" s="5"/>
      <c r="S36" s="5"/>
      <c r="T36" s="5"/>
      <c r="U36" s="5"/>
      <c r="V36" s="5"/>
      <c r="W36" s="5"/>
    </row>
    <row r="37" spans="1:23" x14ac:dyDescent="0.2">
      <c r="A37" s="16">
        <v>2</v>
      </c>
      <c r="B37" s="48" t="s">
        <v>39</v>
      </c>
      <c r="C37" s="17">
        <f t="shared" ref="C37:E37" si="53">C80+C123+C166+C209+C252</f>
        <v>1661.7</v>
      </c>
      <c r="D37" s="17">
        <f t="shared" si="53"/>
        <v>1524.1000000000001</v>
      </c>
      <c r="E37" s="17">
        <f t="shared" si="53"/>
        <v>1246.7</v>
      </c>
      <c r="F37" s="49">
        <f t="shared" ref="F37:F45" si="54">D37/$D$34</f>
        <v>5.6288372560258587E-3</v>
      </c>
      <c r="G37" s="17">
        <f t="shared" ref="G37:I37" si="55">G80+G123+G166+G209+G252</f>
        <v>1746.1</v>
      </c>
      <c r="H37" s="17">
        <f t="shared" si="55"/>
        <v>1271.9000000000001</v>
      </c>
      <c r="I37" s="17">
        <f t="shared" si="55"/>
        <v>1254.3</v>
      </c>
      <c r="J37" s="43">
        <f t="shared" si="50"/>
        <v>4.0512639854448813E-3</v>
      </c>
      <c r="K37" s="18">
        <f t="shared" si="51"/>
        <v>84.399999999999864</v>
      </c>
      <c r="L37" s="18">
        <f t="shared" si="51"/>
        <v>-252.20000000000005</v>
      </c>
      <c r="M37" s="18">
        <f t="shared" si="51"/>
        <v>7.5999999999999091</v>
      </c>
      <c r="N37" s="19">
        <f t="shared" si="52"/>
        <v>1.0507913582475776</v>
      </c>
      <c r="O37" s="19">
        <f t="shared" si="52"/>
        <v>0.83452529361590444</v>
      </c>
      <c r="P37" s="20">
        <f t="shared" si="52"/>
        <v>1.0060960936873344</v>
      </c>
      <c r="R37" s="5"/>
      <c r="S37" s="5"/>
      <c r="T37" s="5"/>
      <c r="U37" s="5"/>
      <c r="V37" s="5"/>
      <c r="W37" s="5"/>
    </row>
    <row r="38" spans="1:23" x14ac:dyDescent="0.2">
      <c r="A38" s="16">
        <v>3</v>
      </c>
      <c r="B38" s="48" t="s">
        <v>40</v>
      </c>
      <c r="C38" s="17">
        <f t="shared" ref="C38:E38" si="56">C81+C124+C167+C210+C253</f>
        <v>228</v>
      </c>
      <c r="D38" s="17">
        <f t="shared" si="56"/>
        <v>383.4</v>
      </c>
      <c r="E38" s="17">
        <f t="shared" si="56"/>
        <v>329.20000000000005</v>
      </c>
      <c r="F38" s="49">
        <f t="shared" si="54"/>
        <v>1.4159807125256308E-3</v>
      </c>
      <c r="G38" s="17">
        <f t="shared" ref="G38:I38" si="57">G81+G124+G167+G210+G253</f>
        <v>228</v>
      </c>
      <c r="H38" s="17">
        <f t="shared" si="57"/>
        <v>369.2</v>
      </c>
      <c r="I38" s="17">
        <f t="shared" si="57"/>
        <v>257.09999999999997</v>
      </c>
      <c r="J38" s="43">
        <f t="shared" si="50"/>
        <v>1.1759781928030899E-3</v>
      </c>
      <c r="K38" s="18">
        <f t="shared" si="51"/>
        <v>0</v>
      </c>
      <c r="L38" s="18">
        <f t="shared" si="51"/>
        <v>-14.199999999999989</v>
      </c>
      <c r="M38" s="18">
        <f t="shared" si="51"/>
        <v>-72.10000000000008</v>
      </c>
      <c r="N38" s="19">
        <f t="shared" si="52"/>
        <v>1</v>
      </c>
      <c r="O38" s="19">
        <f t="shared" si="52"/>
        <v>0.96296296296296302</v>
      </c>
      <c r="P38" s="20">
        <f t="shared" si="52"/>
        <v>0.78098420413122704</v>
      </c>
      <c r="R38" s="5"/>
      <c r="S38" s="5"/>
      <c r="T38" s="5"/>
      <c r="U38" s="5"/>
      <c r="V38" s="5"/>
      <c r="W38" s="5"/>
    </row>
    <row r="39" spans="1:23" x14ac:dyDescent="0.2">
      <c r="A39" s="16">
        <v>4</v>
      </c>
      <c r="B39" s="48" t="s">
        <v>41</v>
      </c>
      <c r="C39" s="17">
        <f t="shared" ref="C39:E39" si="58">C82+C125+C168+C211+C254</f>
        <v>0</v>
      </c>
      <c r="D39" s="17">
        <f t="shared" si="58"/>
        <v>0</v>
      </c>
      <c r="E39" s="17">
        <f t="shared" si="58"/>
        <v>0</v>
      </c>
      <c r="F39" s="49">
        <f>D39/$D$34</f>
        <v>0</v>
      </c>
      <c r="G39" s="17">
        <f t="shared" ref="G39:I39" si="59">G82+G125+G168+G211+G254</f>
        <v>0</v>
      </c>
      <c r="H39" s="17">
        <f t="shared" si="59"/>
        <v>0</v>
      </c>
      <c r="I39" s="17">
        <f t="shared" si="59"/>
        <v>0</v>
      </c>
      <c r="J39" s="43">
        <f t="shared" si="50"/>
        <v>0</v>
      </c>
      <c r="K39" s="18">
        <f t="shared" si="51"/>
        <v>0</v>
      </c>
      <c r="L39" s="18">
        <f t="shared" si="51"/>
        <v>0</v>
      </c>
      <c r="M39" s="18">
        <f t="shared" si="51"/>
        <v>0</v>
      </c>
      <c r="N39" s="19" t="e">
        <f t="shared" si="52"/>
        <v>#DIV/0!</v>
      </c>
      <c r="O39" s="19" t="e">
        <f t="shared" si="52"/>
        <v>#DIV/0!</v>
      </c>
      <c r="P39" s="20" t="e">
        <f t="shared" si="52"/>
        <v>#DIV/0!</v>
      </c>
      <c r="R39" s="5"/>
      <c r="S39" s="5"/>
      <c r="T39" s="5"/>
      <c r="U39" s="5"/>
      <c r="V39" s="5"/>
      <c r="W39" s="5"/>
    </row>
    <row r="40" spans="1:23" x14ac:dyDescent="0.2">
      <c r="A40" s="16">
        <v>5</v>
      </c>
      <c r="B40" s="48" t="s">
        <v>42</v>
      </c>
      <c r="C40" s="17">
        <f t="shared" ref="C40:E40" si="60">C83+C126+C169+C212+C255</f>
        <v>0</v>
      </c>
      <c r="D40" s="17">
        <f t="shared" si="60"/>
        <v>0</v>
      </c>
      <c r="E40" s="17">
        <f t="shared" si="60"/>
        <v>0</v>
      </c>
      <c r="F40" s="49">
        <f t="shared" si="54"/>
        <v>0</v>
      </c>
      <c r="G40" s="17">
        <f t="shared" ref="G40:I40" si="61">G83+G126+G169+G212+G255</f>
        <v>0</v>
      </c>
      <c r="H40" s="17">
        <f t="shared" si="61"/>
        <v>0</v>
      </c>
      <c r="I40" s="17">
        <f t="shared" si="61"/>
        <v>0</v>
      </c>
      <c r="J40" s="43">
        <f t="shared" si="50"/>
        <v>0</v>
      </c>
      <c r="K40" s="18">
        <f t="shared" si="51"/>
        <v>0</v>
      </c>
      <c r="L40" s="18">
        <f t="shared" si="51"/>
        <v>0</v>
      </c>
      <c r="M40" s="18">
        <f t="shared" si="51"/>
        <v>0</v>
      </c>
      <c r="N40" s="19" t="e">
        <f t="shared" si="52"/>
        <v>#DIV/0!</v>
      </c>
      <c r="O40" s="19" t="e">
        <f t="shared" si="52"/>
        <v>#DIV/0!</v>
      </c>
      <c r="P40" s="20" t="e">
        <f t="shared" si="52"/>
        <v>#DIV/0!</v>
      </c>
      <c r="R40" s="5"/>
      <c r="S40" s="5"/>
      <c r="T40" s="5"/>
      <c r="U40" s="5"/>
      <c r="V40" s="5"/>
      <c r="W40" s="5"/>
    </row>
    <row r="41" spans="1:23" x14ac:dyDescent="0.2">
      <c r="A41" s="16">
        <v>6</v>
      </c>
      <c r="B41" s="48" t="s">
        <v>43</v>
      </c>
      <c r="C41" s="17">
        <f t="shared" ref="C41:E41" si="62">C84+C127+C170+C213+C256</f>
        <v>51914.9</v>
      </c>
      <c r="D41" s="17">
        <f t="shared" si="62"/>
        <v>71312.3</v>
      </c>
      <c r="E41" s="17">
        <f t="shared" si="62"/>
        <v>65365.600000000006</v>
      </c>
      <c r="F41" s="49">
        <f t="shared" si="54"/>
        <v>0.26337204320772445</v>
      </c>
      <c r="G41" s="17">
        <f t="shared" ref="G41:I41" si="63">G84+G127+G170+G213+G256</f>
        <v>35475.9</v>
      </c>
      <c r="H41" s="17">
        <f t="shared" si="63"/>
        <v>76666.600000000006</v>
      </c>
      <c r="I41" s="17">
        <f t="shared" si="63"/>
        <v>73912</v>
      </c>
      <c r="J41" s="43">
        <f t="shared" si="50"/>
        <v>0.24419894289370908</v>
      </c>
      <c r="K41" s="18">
        <f t="shared" si="51"/>
        <v>-16439</v>
      </c>
      <c r="L41" s="18">
        <f t="shared" si="51"/>
        <v>5354.3000000000029</v>
      </c>
      <c r="M41" s="18">
        <f t="shared" si="51"/>
        <v>8546.3999999999942</v>
      </c>
      <c r="N41" s="19">
        <f t="shared" si="52"/>
        <v>0.68334717008026602</v>
      </c>
      <c r="O41" s="19">
        <f t="shared" si="52"/>
        <v>1.0750824191619117</v>
      </c>
      <c r="P41" s="20">
        <f t="shared" si="52"/>
        <v>1.1307476715581284</v>
      </c>
      <c r="R41" s="5"/>
      <c r="S41" s="5"/>
      <c r="T41" s="5"/>
      <c r="U41" s="5"/>
      <c r="V41" s="5"/>
      <c r="W41" s="5"/>
    </row>
    <row r="42" spans="1:23" x14ac:dyDescent="0.2">
      <c r="A42" s="16">
        <v>7</v>
      </c>
      <c r="B42" s="48" t="s">
        <v>44</v>
      </c>
      <c r="C42" s="17">
        <f t="shared" ref="C42:E42" si="64">C85+C128+C171+C214+C257</f>
        <v>567.5</v>
      </c>
      <c r="D42" s="17">
        <f t="shared" si="64"/>
        <v>2704.7</v>
      </c>
      <c r="E42" s="17">
        <f t="shared" si="64"/>
        <v>2466.9</v>
      </c>
      <c r="F42" s="49">
        <f t="shared" si="54"/>
        <v>9.9890532946480797E-3</v>
      </c>
      <c r="G42" s="17">
        <f t="shared" ref="G42:I42" si="65">G85+G128+G171+G214+G257</f>
        <v>160</v>
      </c>
      <c r="H42" s="17">
        <f t="shared" si="65"/>
        <v>852.8</v>
      </c>
      <c r="I42" s="17">
        <f t="shared" si="65"/>
        <v>350.2</v>
      </c>
      <c r="J42" s="43">
        <f t="shared" si="50"/>
        <v>2.7163439946437571E-3</v>
      </c>
      <c r="K42" s="18">
        <f t="shared" si="51"/>
        <v>-407.5</v>
      </c>
      <c r="L42" s="18">
        <f t="shared" si="51"/>
        <v>-1851.8999999999999</v>
      </c>
      <c r="M42" s="18">
        <f t="shared" si="51"/>
        <v>-2116.7000000000003</v>
      </c>
      <c r="N42" s="19">
        <f t="shared" si="52"/>
        <v>0.28193832599118945</v>
      </c>
      <c r="O42" s="19">
        <f t="shared" si="52"/>
        <v>0.31530299108958482</v>
      </c>
      <c r="P42" s="20">
        <f t="shared" si="52"/>
        <v>0.14195954436742469</v>
      </c>
      <c r="R42" s="5"/>
      <c r="S42" s="5"/>
      <c r="T42" s="5"/>
      <c r="U42" s="5"/>
      <c r="V42" s="5"/>
      <c r="W42" s="5"/>
    </row>
    <row r="43" spans="1:23" x14ac:dyDescent="0.2">
      <c r="A43" s="16">
        <v>8</v>
      </c>
      <c r="B43" s="48" t="s">
        <v>45</v>
      </c>
      <c r="C43" s="17">
        <f t="shared" ref="C43:E43" si="66">C86+C129+C172+C215+C258</f>
        <v>26797.9</v>
      </c>
      <c r="D43" s="17">
        <f t="shared" si="66"/>
        <v>40982.399999999994</v>
      </c>
      <c r="E43" s="17">
        <f t="shared" si="66"/>
        <v>38310.9</v>
      </c>
      <c r="F43" s="49">
        <f t="shared" si="54"/>
        <v>0.1513570369144768</v>
      </c>
      <c r="G43" s="17">
        <f t="shared" ref="G43:I43" si="67">G86+G129+G172+G215+G258</f>
        <v>24142.2</v>
      </c>
      <c r="H43" s="17">
        <f t="shared" si="67"/>
        <v>27508.300000000003</v>
      </c>
      <c r="I43" s="17">
        <f t="shared" si="67"/>
        <v>25186.799999999999</v>
      </c>
      <c r="J43" s="43">
        <f t="shared" si="50"/>
        <v>8.7619612462311064E-2</v>
      </c>
      <c r="K43" s="18">
        <f t="shared" si="51"/>
        <v>-2655.7000000000007</v>
      </c>
      <c r="L43" s="18">
        <f t="shared" si="51"/>
        <v>-13474.099999999991</v>
      </c>
      <c r="M43" s="18">
        <f t="shared" si="51"/>
        <v>-13124.100000000002</v>
      </c>
      <c r="N43" s="19">
        <f t="shared" si="52"/>
        <v>0.90089895103720807</v>
      </c>
      <c r="O43" s="19">
        <f t="shared" si="52"/>
        <v>0.67122228078394641</v>
      </c>
      <c r="P43" s="20">
        <f t="shared" si="52"/>
        <v>0.65743169698440906</v>
      </c>
      <c r="R43" s="5"/>
      <c r="S43" s="5"/>
      <c r="T43" s="5"/>
      <c r="U43" s="5"/>
      <c r="V43" s="5"/>
      <c r="W43" s="5"/>
    </row>
    <row r="44" spans="1:23" x14ac:dyDescent="0.2">
      <c r="A44" s="16">
        <v>9</v>
      </c>
      <c r="B44" s="48" t="s">
        <v>46</v>
      </c>
      <c r="C44" s="17">
        <f t="shared" ref="C44:E44" si="68">C87+C130+C173+C216+C259</f>
        <v>35065.5</v>
      </c>
      <c r="D44" s="17">
        <f t="shared" si="68"/>
        <v>52214.399999999994</v>
      </c>
      <c r="E44" s="17">
        <f t="shared" si="68"/>
        <v>46087.5</v>
      </c>
      <c r="F44" s="49">
        <f t="shared" si="54"/>
        <v>0.19283928877438261</v>
      </c>
      <c r="G44" s="17">
        <f t="shared" ref="G44:I44" si="69">G87+G130+G173+G216+G259</f>
        <v>57939.399999999994</v>
      </c>
      <c r="H44" s="17">
        <f t="shared" si="69"/>
        <v>80537.8</v>
      </c>
      <c r="I44" s="17">
        <f t="shared" si="69"/>
        <v>73661.099999999991</v>
      </c>
      <c r="J44" s="43">
        <f>H44/$H$34</f>
        <v>0.2565295138037289</v>
      </c>
      <c r="K44" s="18">
        <f t="shared" si="51"/>
        <v>22873.899999999994</v>
      </c>
      <c r="L44" s="18">
        <f t="shared" si="51"/>
        <v>28323.400000000009</v>
      </c>
      <c r="M44" s="18">
        <f t="shared" si="51"/>
        <v>27573.599999999991</v>
      </c>
      <c r="N44" s="19">
        <f t="shared" si="52"/>
        <v>1.6523192311531276</v>
      </c>
      <c r="O44" s="19">
        <f t="shared" si="52"/>
        <v>1.5424442299442302</v>
      </c>
      <c r="P44" s="20">
        <f t="shared" si="52"/>
        <v>1.5982880390561429</v>
      </c>
      <c r="R44" s="5"/>
      <c r="S44" s="5"/>
      <c r="T44" s="5"/>
      <c r="U44" s="5"/>
      <c r="V44" s="5"/>
      <c r="W44" s="5"/>
    </row>
    <row r="45" spans="1:23" x14ac:dyDescent="0.2">
      <c r="A45" s="16">
        <v>10</v>
      </c>
      <c r="B45" s="48" t="s">
        <v>47</v>
      </c>
      <c r="C45" s="17">
        <f t="shared" ref="C45:E46" si="70">C88+C131+C174+C217+C260</f>
        <v>1307.3</v>
      </c>
      <c r="D45" s="17">
        <f t="shared" si="70"/>
        <v>2623.7</v>
      </c>
      <c r="E45" s="17">
        <f t="shared" si="70"/>
        <v>2471.5</v>
      </c>
      <c r="F45" s="49">
        <f t="shared" si="54"/>
        <v>9.6899024398891427E-3</v>
      </c>
      <c r="G45" s="17">
        <f t="shared" ref="G45:I45" si="71">G88+G131+G174+G217+G260</f>
        <v>1434.3</v>
      </c>
      <c r="H45" s="17">
        <f t="shared" si="71"/>
        <v>2576.8000000000002</v>
      </c>
      <c r="I45" s="17">
        <f t="shared" si="71"/>
        <v>2472.1999999999998</v>
      </c>
      <c r="J45" s="43">
        <f t="shared" si="50"/>
        <v>8.207639781189064E-3</v>
      </c>
      <c r="K45" s="18">
        <f t="shared" si="51"/>
        <v>127</v>
      </c>
      <c r="L45" s="18">
        <f t="shared" si="51"/>
        <v>-46.899999999999636</v>
      </c>
      <c r="M45" s="18">
        <f t="shared" si="51"/>
        <v>0.6999999999998181</v>
      </c>
      <c r="N45" s="19">
        <f t="shared" si="52"/>
        <v>1.0971467910961523</v>
      </c>
      <c r="O45" s="19">
        <f t="shared" si="52"/>
        <v>0.98212448069520153</v>
      </c>
      <c r="P45" s="20">
        <f t="shared" si="52"/>
        <v>1.0002832288084158</v>
      </c>
      <c r="R45" s="5"/>
      <c r="S45" s="5"/>
      <c r="T45" s="5"/>
      <c r="U45" s="5"/>
      <c r="V45" s="5"/>
      <c r="W45" s="5"/>
    </row>
    <row r="46" spans="1:23" ht="13.5" x14ac:dyDescent="0.25">
      <c r="A46" s="7"/>
      <c r="B46" s="45" t="s">
        <v>48</v>
      </c>
      <c r="C46" s="17"/>
      <c r="D46" s="17"/>
      <c r="E46" s="29">
        <f t="shared" si="70"/>
        <v>29643.899999999998</v>
      </c>
      <c r="F46" s="49">
        <f t="shared" ref="F46" si="72">D46/$D$34</f>
        <v>0</v>
      </c>
      <c r="G46" s="17"/>
      <c r="H46" s="17"/>
      <c r="I46" s="29">
        <f t="shared" ref="I46" si="73">I89+I132+I175+I218+I261</f>
        <v>33304.5</v>
      </c>
      <c r="J46" s="50"/>
      <c r="K46" s="50"/>
      <c r="L46" s="50"/>
      <c r="M46" s="50"/>
      <c r="N46" s="27"/>
      <c r="O46" s="27"/>
      <c r="P46" s="26"/>
      <c r="Q46" s="5">
        <f>30392.7-I46</f>
        <v>-2911.7999999999993</v>
      </c>
    </row>
    <row r="47" spans="1:23" s="38" customFormat="1" ht="13.5" thickBot="1" x14ac:dyDescent="0.25">
      <c r="A47" s="51"/>
      <c r="B47" s="52" t="s">
        <v>49</v>
      </c>
      <c r="C47" s="53">
        <f>C9+C32-C34-C46</f>
        <v>0</v>
      </c>
      <c r="D47" s="53">
        <f t="shared" ref="D47" si="74">D9+D32-D34-D46</f>
        <v>0</v>
      </c>
      <c r="E47" s="53">
        <f t="shared" ref="E47" si="75">E9+E32-E34-E46</f>
        <v>0</v>
      </c>
      <c r="F47" s="53"/>
      <c r="G47" s="53">
        <f>G9+G32-G34-G46</f>
        <v>0</v>
      </c>
      <c r="H47" s="53">
        <f t="shared" ref="H47" si="76">H9+H32-H34-H46</f>
        <v>0</v>
      </c>
      <c r="I47" s="53">
        <f t="shared" ref="I47" si="77">I9+I32-I34-I46</f>
        <v>0</v>
      </c>
      <c r="J47" s="53"/>
      <c r="K47" s="54"/>
      <c r="L47" s="54"/>
      <c r="M47" s="54"/>
      <c r="N47" s="53"/>
      <c r="O47" s="53"/>
      <c r="P47" s="55"/>
    </row>
    <row r="48" spans="1:23" s="38" customFormat="1" x14ac:dyDescent="0.2">
      <c r="A48" s="73" t="s">
        <v>3</v>
      </c>
      <c r="B48" s="75" t="s">
        <v>4</v>
      </c>
      <c r="C48" s="76" t="s">
        <v>50</v>
      </c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7"/>
    </row>
    <row r="49" spans="1:16" s="38" customFormat="1" ht="14.25" customHeight="1" x14ac:dyDescent="0.2">
      <c r="A49" s="74"/>
      <c r="B49" s="69"/>
      <c r="C49" s="69" t="s">
        <v>5</v>
      </c>
      <c r="D49" s="69"/>
      <c r="E49" s="69"/>
      <c r="F49" s="69"/>
      <c r="G49" s="69" t="s">
        <v>6</v>
      </c>
      <c r="H49" s="69"/>
      <c r="I49" s="69"/>
      <c r="J49" s="69"/>
      <c r="K49" s="69" t="s">
        <v>7</v>
      </c>
      <c r="L49" s="69" t="s">
        <v>7</v>
      </c>
      <c r="M49" s="69" t="s">
        <v>7</v>
      </c>
      <c r="N49" s="69" t="s">
        <v>8</v>
      </c>
      <c r="O49" s="69" t="s">
        <v>8</v>
      </c>
      <c r="P49" s="70" t="s">
        <v>8</v>
      </c>
    </row>
    <row r="50" spans="1:16" s="38" customFormat="1" ht="25.5" x14ac:dyDescent="0.2">
      <c r="A50" s="74"/>
      <c r="B50" s="69"/>
      <c r="C50" s="6" t="s">
        <v>9</v>
      </c>
      <c r="D50" s="6" t="s">
        <v>10</v>
      </c>
      <c r="E50" s="6" t="s">
        <v>11</v>
      </c>
      <c r="F50" s="6" t="s">
        <v>12</v>
      </c>
      <c r="G50" s="6" t="s">
        <v>9</v>
      </c>
      <c r="H50" s="6" t="s">
        <v>10</v>
      </c>
      <c r="I50" s="6" t="s">
        <v>11</v>
      </c>
      <c r="J50" s="6" t="s">
        <v>12</v>
      </c>
      <c r="K50" s="69"/>
      <c r="L50" s="69"/>
      <c r="M50" s="69"/>
      <c r="N50" s="69"/>
      <c r="O50" s="69"/>
      <c r="P50" s="70"/>
    </row>
    <row r="51" spans="1:16" x14ac:dyDescent="0.2">
      <c r="A51" s="7"/>
      <c r="B51" s="41"/>
      <c r="C51" s="61"/>
      <c r="D51" s="41"/>
      <c r="E51" s="41"/>
      <c r="F51" s="41"/>
      <c r="G51" s="41"/>
      <c r="H51" s="61"/>
      <c r="I51" s="61"/>
      <c r="J51" s="41"/>
      <c r="K51" s="41"/>
      <c r="L51" s="41"/>
      <c r="M51" s="41"/>
      <c r="N51" s="41"/>
      <c r="O51" s="41"/>
      <c r="P51" s="62"/>
    </row>
    <row r="52" spans="1:16" x14ac:dyDescent="0.2">
      <c r="A52" s="7"/>
      <c r="B52" s="39" t="s">
        <v>13</v>
      </c>
      <c r="C52" s="8">
        <f t="shared" ref="C52:D52" si="78">SUM(C54:C58)</f>
        <v>63461.4</v>
      </c>
      <c r="D52" s="8">
        <f t="shared" si="78"/>
        <v>61498.3</v>
      </c>
      <c r="E52" s="8">
        <f>SUM(E54:E58)</f>
        <v>61596.299999999996</v>
      </c>
      <c r="F52" s="11">
        <f t="shared" ref="F52:H52" si="79">SUM(F54:F58)</f>
        <v>0.27493199156851916</v>
      </c>
      <c r="G52" s="8">
        <f t="shared" si="79"/>
        <v>64429.799999999996</v>
      </c>
      <c r="H52" s="8">
        <f t="shared" si="79"/>
        <v>72169</v>
      </c>
      <c r="I52" s="8">
        <f>SUM(I54:I58)</f>
        <v>69905.3</v>
      </c>
      <c r="J52" s="11">
        <f t="shared" ref="J52" si="80">SUM(J54:J58)</f>
        <v>0.25332091223468856</v>
      </c>
      <c r="K52" s="10">
        <f>G52-C52</f>
        <v>968.39999999999418</v>
      </c>
      <c r="L52" s="10">
        <f>H52-D52</f>
        <v>10670.699999999997</v>
      </c>
      <c r="M52" s="10">
        <f>I52-E52</f>
        <v>8309.0000000000073</v>
      </c>
      <c r="N52" s="11">
        <f>G52/C52</f>
        <v>1.015259669657461</v>
      </c>
      <c r="O52" s="11">
        <f>H52/D52</f>
        <v>1.1735121133429705</v>
      </c>
      <c r="P52" s="9">
        <f>I52/E52</f>
        <v>1.1348944660637086</v>
      </c>
    </row>
    <row r="53" spans="1:16" x14ac:dyDescent="0.2">
      <c r="A53" s="12"/>
      <c r="B53" s="40" t="s">
        <v>14</v>
      </c>
      <c r="C53" s="13"/>
      <c r="D53" s="13"/>
      <c r="E53" s="13"/>
      <c r="F53" s="15"/>
      <c r="G53" s="13"/>
      <c r="H53" s="13"/>
      <c r="I53" s="13"/>
      <c r="J53" s="15"/>
      <c r="K53" s="13"/>
      <c r="L53" s="13"/>
      <c r="M53" s="13"/>
      <c r="N53" s="15"/>
      <c r="O53" s="15"/>
      <c r="P53" s="14"/>
    </row>
    <row r="54" spans="1:16" x14ac:dyDescent="0.2">
      <c r="A54" s="16">
        <v>1</v>
      </c>
      <c r="B54" s="42" t="s">
        <v>15</v>
      </c>
      <c r="C54" s="17">
        <v>51482</v>
      </c>
      <c r="D54" s="17">
        <v>46282</v>
      </c>
      <c r="E54" s="17">
        <v>46300.7</v>
      </c>
      <c r="F54" s="43">
        <f>D54/$D$9</f>
        <v>0.20690657195034992</v>
      </c>
      <c r="G54" s="17">
        <v>50785.7</v>
      </c>
      <c r="H54" s="17">
        <v>50785.7</v>
      </c>
      <c r="I54" s="17">
        <v>50457.7</v>
      </c>
      <c r="J54" s="43">
        <f>H54/$H$9</f>
        <v>0.17826324117664402</v>
      </c>
      <c r="K54" s="18">
        <f t="shared" ref="K54:K58" si="81">G54-C54</f>
        <v>-696.30000000000291</v>
      </c>
      <c r="L54" s="18">
        <f t="shared" ref="L54:L58" si="82">H54-D54</f>
        <v>4503.6999999999971</v>
      </c>
      <c r="M54" s="18">
        <f t="shared" ref="M54:M58" si="83">I54-E54</f>
        <v>4157</v>
      </c>
      <c r="N54" s="19">
        <f t="shared" ref="N54:N58" si="84">G54/C54</f>
        <v>0.98647488442562448</v>
      </c>
      <c r="O54" s="19">
        <f t="shared" ref="O54:O58" si="85">H54/D54</f>
        <v>1.0973099693185255</v>
      </c>
      <c r="P54" s="20">
        <f t="shared" ref="P54:P58" si="86">I54/E54</f>
        <v>1.0897826598733928</v>
      </c>
    </row>
    <row r="55" spans="1:16" x14ac:dyDescent="0.2">
      <c r="A55" s="16">
        <v>2</v>
      </c>
      <c r="B55" s="42" t="s">
        <v>16</v>
      </c>
      <c r="C55" s="17">
        <v>11979.4</v>
      </c>
      <c r="D55" s="17">
        <v>12879.4</v>
      </c>
      <c r="E55" s="17">
        <v>12958.7</v>
      </c>
      <c r="F55" s="43">
        <f>D55/$D$9</f>
        <v>5.7578162196476747E-2</v>
      </c>
      <c r="G55" s="17">
        <v>13644.1</v>
      </c>
      <c r="H55" s="17">
        <v>13634.1</v>
      </c>
      <c r="I55" s="17">
        <v>11733</v>
      </c>
      <c r="J55" s="43">
        <f>H55/$H$9</f>
        <v>4.7857149877356869E-2</v>
      </c>
      <c r="K55" s="18">
        <f t="shared" si="81"/>
        <v>1664.7000000000007</v>
      </c>
      <c r="L55" s="18">
        <f t="shared" si="82"/>
        <v>754.70000000000073</v>
      </c>
      <c r="M55" s="18">
        <f t="shared" si="83"/>
        <v>-1225.7000000000007</v>
      </c>
      <c r="N55" s="19">
        <f t="shared" si="84"/>
        <v>1.1389635541012071</v>
      </c>
      <c r="O55" s="19">
        <f t="shared" si="85"/>
        <v>1.0585974501917792</v>
      </c>
      <c r="P55" s="20">
        <f t="shared" si="86"/>
        <v>0.90541489501261696</v>
      </c>
    </row>
    <row r="56" spans="1:16" x14ac:dyDescent="0.2">
      <c r="A56" s="16">
        <v>3</v>
      </c>
      <c r="B56" s="42" t="s">
        <v>17</v>
      </c>
      <c r="C56" s="17"/>
      <c r="D56" s="17"/>
      <c r="E56" s="17"/>
      <c r="F56" s="43">
        <f>D56/$D$9</f>
        <v>0</v>
      </c>
      <c r="G56" s="17"/>
      <c r="H56" s="17"/>
      <c r="I56" s="17"/>
      <c r="J56" s="43">
        <f>H56/$H$9</f>
        <v>0</v>
      </c>
      <c r="K56" s="18">
        <f t="shared" si="81"/>
        <v>0</v>
      </c>
      <c r="L56" s="18">
        <f t="shared" si="82"/>
        <v>0</v>
      </c>
      <c r="M56" s="18">
        <f t="shared" si="83"/>
        <v>0</v>
      </c>
      <c r="N56" s="19" t="e">
        <f t="shared" si="84"/>
        <v>#DIV/0!</v>
      </c>
      <c r="O56" s="19" t="e">
        <f t="shared" si="85"/>
        <v>#DIV/0!</v>
      </c>
      <c r="P56" s="20" t="e">
        <f t="shared" si="86"/>
        <v>#DIV/0!</v>
      </c>
    </row>
    <row r="57" spans="1:16" x14ac:dyDescent="0.2">
      <c r="A57" s="16">
        <v>4</v>
      </c>
      <c r="B57" s="42" t="s">
        <v>18</v>
      </c>
      <c r="C57" s="17"/>
      <c r="D57" s="17"/>
      <c r="E57" s="17"/>
      <c r="F57" s="43">
        <f>D57/$D$9</f>
        <v>0</v>
      </c>
      <c r="G57" s="17"/>
      <c r="H57" s="17"/>
      <c r="I57" s="17"/>
      <c r="J57" s="43">
        <f>H57/$H$9</f>
        <v>0</v>
      </c>
      <c r="K57" s="18">
        <f t="shared" si="81"/>
        <v>0</v>
      </c>
      <c r="L57" s="18">
        <f t="shared" si="82"/>
        <v>0</v>
      </c>
      <c r="M57" s="18">
        <f t="shared" si="83"/>
        <v>0</v>
      </c>
      <c r="N57" s="19" t="e">
        <f t="shared" si="84"/>
        <v>#DIV/0!</v>
      </c>
      <c r="O57" s="19" t="e">
        <f t="shared" si="85"/>
        <v>#DIV/0!</v>
      </c>
      <c r="P57" s="20" t="e">
        <f t="shared" si="86"/>
        <v>#DIV/0!</v>
      </c>
    </row>
    <row r="58" spans="1:16" x14ac:dyDescent="0.2">
      <c r="A58" s="16">
        <v>5</v>
      </c>
      <c r="B58" s="42" t="s">
        <v>19</v>
      </c>
      <c r="C58" s="22">
        <f>SUM(C60:C74)</f>
        <v>0</v>
      </c>
      <c r="D58" s="22">
        <f>SUM(D60:D74)</f>
        <v>2336.9</v>
      </c>
      <c r="E58" s="22">
        <f>SUM(E60:E74)</f>
        <v>2336.9</v>
      </c>
      <c r="F58" s="43">
        <f>D58/$D$9</f>
        <v>1.044725742169251E-2</v>
      </c>
      <c r="G58" s="23">
        <f>SUM(G60:G74)</f>
        <v>0</v>
      </c>
      <c r="H58" s="23">
        <f>SUM(H60:H74)</f>
        <v>7749.2</v>
      </c>
      <c r="I58" s="23">
        <f>SUM(I60:I74)</f>
        <v>7714.6</v>
      </c>
      <c r="J58" s="43">
        <f>H58/$H$9</f>
        <v>2.7200521180687675E-2</v>
      </c>
      <c r="K58" s="18">
        <f t="shared" si="81"/>
        <v>0</v>
      </c>
      <c r="L58" s="18">
        <f t="shared" si="82"/>
        <v>5412.2999999999993</v>
      </c>
      <c r="M58" s="18">
        <f t="shared" si="83"/>
        <v>5377.7000000000007</v>
      </c>
      <c r="N58" s="19" t="e">
        <f t="shared" si="84"/>
        <v>#DIV/0!</v>
      </c>
      <c r="O58" s="19">
        <f t="shared" si="85"/>
        <v>3.3160169455261244</v>
      </c>
      <c r="P58" s="20">
        <f t="shared" si="86"/>
        <v>3.3012110060336344</v>
      </c>
    </row>
    <row r="59" spans="1:16" ht="13.5" x14ac:dyDescent="0.25">
      <c r="A59" s="16"/>
      <c r="B59" s="44" t="s">
        <v>14</v>
      </c>
      <c r="C59" s="17"/>
      <c r="D59" s="17"/>
      <c r="E59" s="25"/>
      <c r="F59" s="27"/>
      <c r="G59" s="17"/>
      <c r="H59" s="17"/>
      <c r="I59" s="25"/>
      <c r="J59" s="27"/>
      <c r="K59" s="18"/>
      <c r="L59" s="18"/>
      <c r="M59" s="18"/>
      <c r="N59" s="27"/>
      <c r="O59" s="19"/>
      <c r="P59" s="20"/>
    </row>
    <row r="60" spans="1:16" ht="25.5" x14ac:dyDescent="0.2">
      <c r="A60" s="57">
        <v>1</v>
      </c>
      <c r="B60" s="56" t="s">
        <v>20</v>
      </c>
      <c r="C60" s="58"/>
      <c r="D60" s="58">
        <v>146.9</v>
      </c>
      <c r="E60" s="58">
        <v>146.9</v>
      </c>
      <c r="F60" s="19">
        <f>D60/$D$15</f>
        <v>7.4545823607023243E-3</v>
      </c>
      <c r="G60" s="58"/>
      <c r="H60" s="58"/>
      <c r="I60" s="58"/>
      <c r="J60" s="19">
        <f t="shared" ref="J60" si="87">H60/$H$15</f>
        <v>0</v>
      </c>
      <c r="K60" s="18">
        <f t="shared" ref="K60" si="88">G60-C60</f>
        <v>0</v>
      </c>
      <c r="L60" s="18">
        <f t="shared" ref="L60" si="89">H60-D60</f>
        <v>-146.9</v>
      </c>
      <c r="M60" s="18">
        <f t="shared" ref="M60" si="90">I60-E60</f>
        <v>-146.9</v>
      </c>
      <c r="N60" s="19" t="e">
        <f t="shared" ref="N60" si="91">G60/C60</f>
        <v>#DIV/0!</v>
      </c>
      <c r="O60" s="19">
        <f t="shared" ref="O60" si="92">H60/D60</f>
        <v>0</v>
      </c>
      <c r="P60" s="20">
        <f t="shared" ref="P60" si="93">I60/E60</f>
        <v>0</v>
      </c>
    </row>
    <row r="61" spans="1:16" ht="25.5" x14ac:dyDescent="0.2">
      <c r="A61" s="57">
        <v>2</v>
      </c>
      <c r="B61" s="56" t="s">
        <v>21</v>
      </c>
      <c r="C61" s="58"/>
      <c r="D61" s="58"/>
      <c r="E61" s="58"/>
      <c r="F61" s="19"/>
      <c r="G61" s="58"/>
      <c r="H61" s="58">
        <v>161.30000000000001</v>
      </c>
      <c r="I61" s="58">
        <v>161.30000000000001</v>
      </c>
      <c r="J61" s="19"/>
      <c r="K61" s="18"/>
      <c r="L61" s="18"/>
      <c r="M61" s="18"/>
      <c r="N61" s="19"/>
      <c r="O61" s="19"/>
      <c r="P61" s="20"/>
    </row>
    <row r="62" spans="1:16" x14ac:dyDescent="0.2">
      <c r="A62" s="57">
        <v>3</v>
      </c>
      <c r="B62" s="56" t="s">
        <v>22</v>
      </c>
      <c r="C62" s="58">
        <v>0</v>
      </c>
      <c r="D62" s="58">
        <v>0</v>
      </c>
      <c r="E62" s="58">
        <v>0</v>
      </c>
      <c r="F62" s="19">
        <f t="shared" ref="F62:F64" si="94">D62/$D$15</f>
        <v>0</v>
      </c>
      <c r="G62" s="58"/>
      <c r="H62" s="58"/>
      <c r="I62" s="58"/>
      <c r="J62" s="19">
        <f t="shared" ref="J62:J64" si="95">H62/$H$15</f>
        <v>0</v>
      </c>
      <c r="K62" s="18">
        <f t="shared" ref="K62:K64" si="96">G62-C62</f>
        <v>0</v>
      </c>
      <c r="L62" s="18">
        <f t="shared" ref="L62:L64" si="97">H62-D62</f>
        <v>0</v>
      </c>
      <c r="M62" s="18">
        <f t="shared" ref="M62:M64" si="98">I62-E62</f>
        <v>0</v>
      </c>
      <c r="N62" s="19" t="e">
        <f t="shared" ref="N62:N64" si="99">G62/C62</f>
        <v>#DIV/0!</v>
      </c>
      <c r="O62" s="19" t="e">
        <f t="shared" ref="O62:O64" si="100">H62/D62</f>
        <v>#DIV/0!</v>
      </c>
      <c r="P62" s="20" t="e">
        <f t="shared" ref="P62:P64" si="101">I62/E62</f>
        <v>#DIV/0!</v>
      </c>
    </row>
    <row r="63" spans="1:16" x14ac:dyDescent="0.2">
      <c r="A63" s="57">
        <v>4</v>
      </c>
      <c r="B63" s="56" t="s">
        <v>23</v>
      </c>
      <c r="C63" s="58"/>
      <c r="D63" s="58"/>
      <c r="E63" s="58"/>
      <c r="F63" s="19">
        <f t="shared" si="94"/>
        <v>0</v>
      </c>
      <c r="G63" s="58"/>
      <c r="H63" s="58"/>
      <c r="I63" s="58"/>
      <c r="J63" s="19">
        <f t="shared" si="95"/>
        <v>0</v>
      </c>
      <c r="K63" s="18">
        <f t="shared" si="96"/>
        <v>0</v>
      </c>
      <c r="L63" s="18">
        <f t="shared" si="97"/>
        <v>0</v>
      </c>
      <c r="M63" s="18">
        <f t="shared" si="98"/>
        <v>0</v>
      </c>
      <c r="N63" s="19" t="e">
        <f t="shared" si="99"/>
        <v>#DIV/0!</v>
      </c>
      <c r="O63" s="19" t="e">
        <f t="shared" si="100"/>
        <v>#DIV/0!</v>
      </c>
      <c r="P63" s="20" t="e">
        <f t="shared" si="101"/>
        <v>#DIV/0!</v>
      </c>
    </row>
    <row r="64" spans="1:16" ht="19.5" customHeight="1" x14ac:dyDescent="0.2">
      <c r="A64" s="57">
        <v>5</v>
      </c>
      <c r="B64" s="56" t="s">
        <v>24</v>
      </c>
      <c r="C64" s="58"/>
      <c r="D64" s="58"/>
      <c r="E64" s="58"/>
      <c r="F64" s="19">
        <f t="shared" si="94"/>
        <v>0</v>
      </c>
      <c r="G64" s="58"/>
      <c r="H64" s="58">
        <v>3252.2</v>
      </c>
      <c r="I64" s="58">
        <v>3217.6</v>
      </c>
      <c r="J64" s="19">
        <f t="shared" si="95"/>
        <v>5.3908454089463965E-2</v>
      </c>
      <c r="K64" s="18">
        <f t="shared" si="96"/>
        <v>0</v>
      </c>
      <c r="L64" s="18">
        <f t="shared" si="97"/>
        <v>3252.2</v>
      </c>
      <c r="M64" s="18">
        <f t="shared" si="98"/>
        <v>3217.6</v>
      </c>
      <c r="N64" s="19" t="e">
        <f t="shared" si="99"/>
        <v>#DIV/0!</v>
      </c>
      <c r="O64" s="19" t="e">
        <f t="shared" si="100"/>
        <v>#DIV/0!</v>
      </c>
      <c r="P64" s="20" t="e">
        <f t="shared" si="101"/>
        <v>#DIV/0!</v>
      </c>
    </row>
    <row r="65" spans="1:16" x14ac:dyDescent="0.2">
      <c r="A65" s="57">
        <v>6</v>
      </c>
      <c r="B65" s="56" t="s">
        <v>25</v>
      </c>
      <c r="C65" s="58"/>
      <c r="D65" s="58"/>
      <c r="E65" s="58"/>
      <c r="F65" s="19"/>
      <c r="G65" s="58"/>
      <c r="H65" s="58"/>
      <c r="I65" s="58"/>
      <c r="J65" s="19"/>
      <c r="K65" s="18"/>
      <c r="L65" s="18"/>
      <c r="M65" s="18"/>
      <c r="N65" s="19"/>
      <c r="O65" s="19"/>
      <c r="P65" s="20"/>
    </row>
    <row r="66" spans="1:16" x14ac:dyDescent="0.2">
      <c r="A66" s="57">
        <v>7</v>
      </c>
      <c r="B66" s="56" t="s">
        <v>26</v>
      </c>
      <c r="C66" s="58"/>
      <c r="D66" s="58"/>
      <c r="E66" s="58"/>
      <c r="F66" s="19"/>
      <c r="G66" s="58"/>
      <c r="H66" s="58"/>
      <c r="I66" s="58"/>
      <c r="J66" s="19"/>
      <c r="K66" s="18"/>
      <c r="L66" s="18"/>
      <c r="M66" s="18"/>
      <c r="N66" s="19"/>
      <c r="O66" s="19"/>
      <c r="P66" s="20"/>
    </row>
    <row r="67" spans="1:16" x14ac:dyDescent="0.2">
      <c r="A67" s="57">
        <v>8</v>
      </c>
      <c r="B67" s="56" t="s">
        <v>27</v>
      </c>
      <c r="C67" s="58"/>
      <c r="D67" s="58"/>
      <c r="E67" s="58"/>
      <c r="F67" s="19">
        <f t="shared" ref="F67:F74" si="102">D67/$D$15</f>
        <v>0</v>
      </c>
      <c r="G67" s="58"/>
      <c r="H67" s="58"/>
      <c r="I67" s="58"/>
      <c r="J67" s="19">
        <f t="shared" ref="J67:J74" si="103">H67/$H$15</f>
        <v>0</v>
      </c>
      <c r="K67" s="18">
        <f t="shared" ref="K67:K74" si="104">G67-C67</f>
        <v>0</v>
      </c>
      <c r="L67" s="18">
        <f t="shared" ref="L67:L74" si="105">H67-D67</f>
        <v>0</v>
      </c>
      <c r="M67" s="18">
        <f t="shared" ref="M67:M74" si="106">I67-E67</f>
        <v>0</v>
      </c>
      <c r="N67" s="19" t="e">
        <f t="shared" ref="N67:N74" si="107">G67/C67</f>
        <v>#DIV/0!</v>
      </c>
      <c r="O67" s="19" t="e">
        <f t="shared" ref="O67:O74" si="108">H67/D67</f>
        <v>#DIV/0!</v>
      </c>
      <c r="P67" s="20" t="e">
        <f t="shared" ref="P67:P74" si="109">I67/E67</f>
        <v>#DIV/0!</v>
      </c>
    </row>
    <row r="68" spans="1:16" x14ac:dyDescent="0.2">
      <c r="A68" s="57">
        <v>9</v>
      </c>
      <c r="B68" s="56" t="s">
        <v>28</v>
      </c>
      <c r="C68" s="58"/>
      <c r="D68" s="58"/>
      <c r="E68" s="58"/>
      <c r="F68" s="19">
        <f t="shared" si="102"/>
        <v>0</v>
      </c>
      <c r="G68" s="58"/>
      <c r="H68" s="58"/>
      <c r="I68" s="58"/>
      <c r="J68" s="19">
        <f t="shared" si="103"/>
        <v>0</v>
      </c>
      <c r="K68" s="18">
        <f t="shared" si="104"/>
        <v>0</v>
      </c>
      <c r="L68" s="18">
        <f t="shared" si="105"/>
        <v>0</v>
      </c>
      <c r="M68" s="18">
        <f t="shared" si="106"/>
        <v>0</v>
      </c>
      <c r="N68" s="19" t="e">
        <f t="shared" si="107"/>
        <v>#DIV/0!</v>
      </c>
      <c r="O68" s="19" t="e">
        <f t="shared" si="108"/>
        <v>#DIV/0!</v>
      </c>
      <c r="P68" s="20" t="e">
        <f t="shared" si="109"/>
        <v>#DIV/0!</v>
      </c>
    </row>
    <row r="69" spans="1:16" x14ac:dyDescent="0.2">
      <c r="A69" s="57">
        <v>10</v>
      </c>
      <c r="B69" s="56" t="s">
        <v>29</v>
      </c>
      <c r="C69" s="58"/>
      <c r="D69" s="58"/>
      <c r="E69" s="58"/>
      <c r="F69" s="19">
        <f t="shared" si="102"/>
        <v>0</v>
      </c>
      <c r="G69" s="58"/>
      <c r="H69" s="58">
        <v>2145.6999999999998</v>
      </c>
      <c r="I69" s="58">
        <v>2145.6999999999998</v>
      </c>
      <c r="J69" s="19">
        <f t="shared" si="103"/>
        <v>3.5567114550077737E-2</v>
      </c>
      <c r="K69" s="18">
        <f t="shared" si="104"/>
        <v>0</v>
      </c>
      <c r="L69" s="18">
        <f t="shared" si="105"/>
        <v>2145.6999999999998</v>
      </c>
      <c r="M69" s="18">
        <f t="shared" si="106"/>
        <v>2145.6999999999998</v>
      </c>
      <c r="N69" s="19" t="e">
        <f t="shared" si="107"/>
        <v>#DIV/0!</v>
      </c>
      <c r="O69" s="19" t="e">
        <f t="shared" si="108"/>
        <v>#DIV/0!</v>
      </c>
      <c r="P69" s="20" t="e">
        <f t="shared" si="109"/>
        <v>#DIV/0!</v>
      </c>
    </row>
    <row r="70" spans="1:16" x14ac:dyDescent="0.2">
      <c r="A70" s="57">
        <v>11</v>
      </c>
      <c r="B70" s="56" t="s">
        <v>30</v>
      </c>
      <c r="C70" s="58"/>
      <c r="D70" s="58">
        <v>2190</v>
      </c>
      <c r="E70" s="58">
        <v>2190</v>
      </c>
      <c r="F70" s="19">
        <f t="shared" si="102"/>
        <v>0.11113366487364254</v>
      </c>
      <c r="G70" s="58"/>
      <c r="H70" s="58">
        <v>2190</v>
      </c>
      <c r="I70" s="58">
        <v>2190</v>
      </c>
      <c r="J70" s="19">
        <f t="shared" si="103"/>
        <v>3.6301431171491941E-2</v>
      </c>
      <c r="K70" s="18">
        <f t="shared" si="104"/>
        <v>0</v>
      </c>
      <c r="L70" s="18">
        <f t="shared" si="105"/>
        <v>0</v>
      </c>
      <c r="M70" s="18">
        <f t="shared" si="106"/>
        <v>0</v>
      </c>
      <c r="N70" s="19" t="e">
        <f t="shared" si="107"/>
        <v>#DIV/0!</v>
      </c>
      <c r="O70" s="19">
        <f t="shared" si="108"/>
        <v>1</v>
      </c>
      <c r="P70" s="20">
        <f t="shared" si="109"/>
        <v>1</v>
      </c>
    </row>
    <row r="71" spans="1:16" x14ac:dyDescent="0.2">
      <c r="A71" s="57">
        <v>12</v>
      </c>
      <c r="B71" s="56" t="s">
        <v>31</v>
      </c>
      <c r="C71" s="58"/>
      <c r="D71" s="58"/>
      <c r="E71" s="58"/>
      <c r="F71" s="19">
        <f t="shared" si="102"/>
        <v>0</v>
      </c>
      <c r="G71" s="58"/>
      <c r="H71" s="58"/>
      <c r="I71" s="58"/>
      <c r="J71" s="19">
        <f t="shared" si="103"/>
        <v>0</v>
      </c>
      <c r="K71" s="18">
        <f t="shared" si="104"/>
        <v>0</v>
      </c>
      <c r="L71" s="18">
        <f t="shared" si="105"/>
        <v>0</v>
      </c>
      <c r="M71" s="18">
        <f t="shared" si="106"/>
        <v>0</v>
      </c>
      <c r="N71" s="19" t="e">
        <f t="shared" si="107"/>
        <v>#DIV/0!</v>
      </c>
      <c r="O71" s="19" t="e">
        <f t="shared" si="108"/>
        <v>#DIV/0!</v>
      </c>
      <c r="P71" s="20" t="e">
        <f t="shared" si="109"/>
        <v>#DIV/0!</v>
      </c>
    </row>
    <row r="72" spans="1:16" x14ac:dyDescent="0.2">
      <c r="A72" s="57">
        <v>13</v>
      </c>
      <c r="B72" s="56" t="s">
        <v>32</v>
      </c>
      <c r="C72" s="58"/>
      <c r="D72" s="58"/>
      <c r="E72" s="58"/>
      <c r="F72" s="19">
        <f t="shared" si="102"/>
        <v>0</v>
      </c>
      <c r="G72" s="58"/>
      <c r="H72" s="58"/>
      <c r="I72" s="58"/>
      <c r="J72" s="19">
        <f t="shared" si="103"/>
        <v>0</v>
      </c>
      <c r="K72" s="18">
        <f t="shared" si="104"/>
        <v>0</v>
      </c>
      <c r="L72" s="18">
        <f t="shared" si="105"/>
        <v>0</v>
      </c>
      <c r="M72" s="18">
        <f t="shared" si="106"/>
        <v>0</v>
      </c>
      <c r="N72" s="19" t="e">
        <f t="shared" si="107"/>
        <v>#DIV/0!</v>
      </c>
      <c r="O72" s="19" t="e">
        <f t="shared" si="108"/>
        <v>#DIV/0!</v>
      </c>
      <c r="P72" s="20" t="e">
        <f t="shared" si="109"/>
        <v>#DIV/0!</v>
      </c>
    </row>
    <row r="73" spans="1:16" x14ac:dyDescent="0.2">
      <c r="A73" s="57">
        <v>14</v>
      </c>
      <c r="B73" s="56" t="s">
        <v>33</v>
      </c>
      <c r="C73" s="58"/>
      <c r="D73" s="58"/>
      <c r="E73" s="58"/>
      <c r="F73" s="19">
        <f t="shared" si="102"/>
        <v>0</v>
      </c>
      <c r="G73" s="58"/>
      <c r="H73" s="58"/>
      <c r="I73" s="58"/>
      <c r="J73" s="19">
        <f t="shared" si="103"/>
        <v>0</v>
      </c>
      <c r="K73" s="18">
        <f t="shared" si="104"/>
        <v>0</v>
      </c>
      <c r="L73" s="18">
        <f t="shared" si="105"/>
        <v>0</v>
      </c>
      <c r="M73" s="18">
        <f t="shared" si="106"/>
        <v>0</v>
      </c>
      <c r="N73" s="19" t="e">
        <f t="shared" si="107"/>
        <v>#DIV/0!</v>
      </c>
      <c r="O73" s="19" t="e">
        <f t="shared" si="108"/>
        <v>#DIV/0!</v>
      </c>
      <c r="P73" s="20" t="e">
        <f t="shared" si="109"/>
        <v>#DIV/0!</v>
      </c>
    </row>
    <row r="74" spans="1:16" x14ac:dyDescent="0.2">
      <c r="A74" s="57">
        <v>15</v>
      </c>
      <c r="B74" s="56" t="s">
        <v>34</v>
      </c>
      <c r="C74" s="58"/>
      <c r="D74" s="58"/>
      <c r="E74" s="58"/>
      <c r="F74" s="19">
        <f t="shared" si="102"/>
        <v>0</v>
      </c>
      <c r="G74" s="58"/>
      <c r="H74" s="58"/>
      <c r="I74" s="58"/>
      <c r="J74" s="19">
        <f t="shared" si="103"/>
        <v>0</v>
      </c>
      <c r="K74" s="18">
        <f t="shared" si="104"/>
        <v>0</v>
      </c>
      <c r="L74" s="18">
        <f t="shared" si="105"/>
        <v>0</v>
      </c>
      <c r="M74" s="18">
        <f t="shared" si="106"/>
        <v>0</v>
      </c>
      <c r="N74" s="19" t="e">
        <f t="shared" si="107"/>
        <v>#DIV/0!</v>
      </c>
      <c r="O74" s="19" t="e">
        <f t="shared" si="108"/>
        <v>#DIV/0!</v>
      </c>
      <c r="P74" s="20" t="e">
        <f t="shared" si="109"/>
        <v>#DIV/0!</v>
      </c>
    </row>
    <row r="75" spans="1:16" ht="13.5" x14ac:dyDescent="0.25">
      <c r="A75" s="12"/>
      <c r="B75" s="45" t="s">
        <v>35</v>
      </c>
      <c r="C75" s="29"/>
      <c r="D75" s="29">
        <v>16699.599999999999</v>
      </c>
      <c r="E75" s="29">
        <v>16699.7</v>
      </c>
      <c r="F75" s="46"/>
      <c r="G75" s="29"/>
      <c r="H75" s="29">
        <v>8041</v>
      </c>
      <c r="I75" s="29">
        <v>8041</v>
      </c>
      <c r="J75" s="32"/>
      <c r="K75" s="31"/>
      <c r="L75" s="31"/>
      <c r="M75" s="31"/>
      <c r="N75" s="31"/>
      <c r="O75" s="32"/>
      <c r="P75" s="30"/>
    </row>
    <row r="76" spans="1:16" x14ac:dyDescent="0.2">
      <c r="A76" s="7"/>
      <c r="B76" s="45"/>
      <c r="C76" s="33"/>
      <c r="D76" s="33"/>
      <c r="E76" s="33"/>
      <c r="F76" s="47"/>
      <c r="G76" s="33"/>
      <c r="H76" s="33"/>
      <c r="I76" s="33"/>
      <c r="J76" s="33"/>
      <c r="K76" s="33"/>
      <c r="L76" s="33"/>
      <c r="M76" s="33"/>
      <c r="N76" s="33"/>
      <c r="O76" s="22"/>
      <c r="P76" s="34"/>
    </row>
    <row r="77" spans="1:16" x14ac:dyDescent="0.2">
      <c r="A77" s="7"/>
      <c r="B77" s="39" t="s">
        <v>36</v>
      </c>
      <c r="C77" s="8">
        <f t="shared" ref="C77:H77" si="110">SUM(C79:C88)</f>
        <v>63461.4</v>
      </c>
      <c r="D77" s="8">
        <f t="shared" si="110"/>
        <v>78197.899999999994</v>
      </c>
      <c r="E77" s="8">
        <f t="shared" si="110"/>
        <v>70255</v>
      </c>
      <c r="F77" s="11">
        <f t="shared" si="110"/>
        <v>0.28880208179449152</v>
      </c>
      <c r="G77" s="8">
        <f t="shared" si="110"/>
        <v>64429.8</v>
      </c>
      <c r="H77" s="8">
        <f t="shared" si="110"/>
        <v>80210.000000000015</v>
      </c>
      <c r="I77" s="8">
        <f>SUM(I79:I88)</f>
        <v>71766.899999999994</v>
      </c>
      <c r="J77" s="11">
        <f>SUM(J79:J88)</f>
        <v>0.25548540315475582</v>
      </c>
      <c r="K77" s="10">
        <f>G77-C77</f>
        <v>968.40000000000146</v>
      </c>
      <c r="L77" s="10">
        <f>H77-D77</f>
        <v>2012.1000000000204</v>
      </c>
      <c r="M77" s="10">
        <f>I77-E77</f>
        <v>1511.8999999999942</v>
      </c>
      <c r="N77" s="11">
        <f>G77/C77</f>
        <v>1.0152596696574612</v>
      </c>
      <c r="O77" s="11">
        <f>H77/D77</f>
        <v>1.0257308700105761</v>
      </c>
      <c r="P77" s="9">
        <f>I77/E77</f>
        <v>1.0215201764998931</v>
      </c>
    </row>
    <row r="78" spans="1:16" x14ac:dyDescent="0.2">
      <c r="A78" s="7"/>
      <c r="B78" s="40" t="s">
        <v>37</v>
      </c>
      <c r="C78" s="13"/>
      <c r="D78" s="13"/>
      <c r="E78" s="13"/>
      <c r="F78" s="15"/>
      <c r="G78" s="13"/>
      <c r="H78" s="35"/>
      <c r="I78" s="35"/>
      <c r="J78" s="37"/>
      <c r="K78" s="35"/>
      <c r="L78" s="35"/>
      <c r="M78" s="35"/>
      <c r="N78" s="37"/>
      <c r="O78" s="37"/>
      <c r="P78" s="36"/>
    </row>
    <row r="79" spans="1:16" x14ac:dyDescent="0.2">
      <c r="A79" s="16">
        <v>1</v>
      </c>
      <c r="B79" s="48" t="s">
        <v>38</v>
      </c>
      <c r="C79" s="17">
        <v>20874.900000000001</v>
      </c>
      <c r="D79" s="17">
        <v>20988.6</v>
      </c>
      <c r="E79" s="17">
        <v>20120.900000000001</v>
      </c>
      <c r="F79" s="49">
        <f>D79/$D$34</f>
        <v>7.7515526298684023E-2</v>
      </c>
      <c r="G79" s="17">
        <v>27123.599999999999</v>
      </c>
      <c r="H79" s="17">
        <v>37949.9</v>
      </c>
      <c r="I79" s="17">
        <v>34382.199999999997</v>
      </c>
      <c r="J79" s="43">
        <f t="shared" ref="J79:J86" si="111">H79/$H$34</f>
        <v>0.12087826332355901</v>
      </c>
      <c r="K79" s="18">
        <f t="shared" ref="K79:K88" si="112">G79-C79</f>
        <v>6248.6999999999971</v>
      </c>
      <c r="L79" s="18">
        <f t="shared" ref="L79:L88" si="113">H79-D79</f>
        <v>16961.300000000003</v>
      </c>
      <c r="M79" s="18">
        <f t="shared" ref="M79:M89" si="114">I79-E79</f>
        <v>14261.299999999996</v>
      </c>
      <c r="N79" s="19">
        <f t="shared" ref="N79:N88" si="115">G79/C79</f>
        <v>1.2993403561214663</v>
      </c>
      <c r="O79" s="19">
        <f t="shared" ref="O79:O88" si="116">H79/D79</f>
        <v>1.8081196459030142</v>
      </c>
      <c r="P79" s="20">
        <f t="shared" ref="P79:P89" si="117">I79/E79</f>
        <v>1.7087804223469127</v>
      </c>
    </row>
    <row r="80" spans="1:16" x14ac:dyDescent="0.2">
      <c r="A80" s="16">
        <v>2</v>
      </c>
      <c r="B80" s="48" t="s">
        <v>39</v>
      </c>
      <c r="C80" s="17">
        <v>111.7</v>
      </c>
      <c r="D80" s="17">
        <v>111.7</v>
      </c>
      <c r="E80" s="17">
        <v>69.900000000000006</v>
      </c>
      <c r="F80" s="49">
        <f t="shared" ref="F80:F81" si="118">D80/$D$34</f>
        <v>4.12532721933002E-4</v>
      </c>
      <c r="G80" s="17">
        <v>396.1</v>
      </c>
      <c r="H80" s="17">
        <v>221.9</v>
      </c>
      <c r="I80" s="17">
        <v>221.9</v>
      </c>
      <c r="J80" s="43">
        <f t="shared" si="111"/>
        <v>7.0679729410348235E-4</v>
      </c>
      <c r="K80" s="18">
        <f t="shared" si="112"/>
        <v>284.40000000000003</v>
      </c>
      <c r="L80" s="18">
        <f t="shared" si="113"/>
        <v>110.2</v>
      </c>
      <c r="M80" s="18">
        <f t="shared" si="114"/>
        <v>152</v>
      </c>
      <c r="N80" s="19">
        <f t="shared" si="115"/>
        <v>3.5461056401074309</v>
      </c>
      <c r="O80" s="19">
        <f t="shared" si="116"/>
        <v>1.9865711727842434</v>
      </c>
      <c r="P80" s="20">
        <f t="shared" si="117"/>
        <v>3.1745350500715306</v>
      </c>
    </row>
    <row r="81" spans="1:16" x14ac:dyDescent="0.2">
      <c r="A81" s="16">
        <v>3</v>
      </c>
      <c r="B81" s="48" t="s">
        <v>40</v>
      </c>
      <c r="C81" s="17">
        <v>25</v>
      </c>
      <c r="D81" s="17">
        <v>25</v>
      </c>
      <c r="E81" s="17">
        <v>10.7</v>
      </c>
      <c r="F81" s="49">
        <f t="shared" si="118"/>
        <v>9.2330510728066696E-5</v>
      </c>
      <c r="G81" s="17">
        <v>25</v>
      </c>
      <c r="H81" s="17">
        <v>7</v>
      </c>
      <c r="I81" s="17">
        <v>7</v>
      </c>
      <c r="J81" s="43">
        <f t="shared" si="111"/>
        <v>2.2296444608942661E-5</v>
      </c>
      <c r="K81" s="18">
        <f t="shared" si="112"/>
        <v>0</v>
      </c>
      <c r="L81" s="18">
        <f t="shared" si="113"/>
        <v>-18</v>
      </c>
      <c r="M81" s="18">
        <f t="shared" si="114"/>
        <v>-3.6999999999999993</v>
      </c>
      <c r="N81" s="19">
        <f t="shared" si="115"/>
        <v>1</v>
      </c>
      <c r="O81" s="19">
        <f t="shared" si="116"/>
        <v>0.28000000000000003</v>
      </c>
      <c r="P81" s="20">
        <f t="shared" si="117"/>
        <v>0.65420560747663559</v>
      </c>
    </row>
    <row r="82" spans="1:16" x14ac:dyDescent="0.2">
      <c r="A82" s="16">
        <v>4</v>
      </c>
      <c r="B82" s="48" t="s">
        <v>41</v>
      </c>
      <c r="C82" s="17"/>
      <c r="D82" s="17"/>
      <c r="E82" s="17"/>
      <c r="F82" s="49">
        <f>D82/$D$34</f>
        <v>0</v>
      </c>
      <c r="G82" s="17"/>
      <c r="H82" s="17"/>
      <c r="I82" s="17"/>
      <c r="J82" s="43">
        <f t="shared" si="111"/>
        <v>0</v>
      </c>
      <c r="K82" s="18">
        <f t="shared" si="112"/>
        <v>0</v>
      </c>
      <c r="L82" s="18">
        <f t="shared" si="113"/>
        <v>0</v>
      </c>
      <c r="M82" s="18">
        <f t="shared" si="114"/>
        <v>0</v>
      </c>
      <c r="N82" s="19" t="e">
        <f t="shared" si="115"/>
        <v>#DIV/0!</v>
      </c>
      <c r="O82" s="19" t="e">
        <f t="shared" si="116"/>
        <v>#DIV/0!</v>
      </c>
      <c r="P82" s="20" t="e">
        <f t="shared" si="117"/>
        <v>#DIV/0!</v>
      </c>
    </row>
    <row r="83" spans="1:16" x14ac:dyDescent="0.2">
      <c r="A83" s="16">
        <v>5</v>
      </c>
      <c r="B83" s="48" t="s">
        <v>42</v>
      </c>
      <c r="C83" s="17"/>
      <c r="D83" s="17"/>
      <c r="E83" s="17"/>
      <c r="F83" s="49">
        <f t="shared" ref="F83:F88" si="119">D83/$D$34</f>
        <v>0</v>
      </c>
      <c r="G83" s="17"/>
      <c r="H83" s="17"/>
      <c r="I83" s="17"/>
      <c r="J83" s="43">
        <f t="shared" si="111"/>
        <v>0</v>
      </c>
      <c r="K83" s="18">
        <f t="shared" si="112"/>
        <v>0</v>
      </c>
      <c r="L83" s="18">
        <f t="shared" si="113"/>
        <v>0</v>
      </c>
      <c r="M83" s="18">
        <f t="shared" si="114"/>
        <v>0</v>
      </c>
      <c r="N83" s="19" t="e">
        <f t="shared" si="115"/>
        <v>#DIV/0!</v>
      </c>
      <c r="O83" s="19" t="e">
        <f t="shared" si="116"/>
        <v>#DIV/0!</v>
      </c>
      <c r="P83" s="20" t="e">
        <f t="shared" si="117"/>
        <v>#DIV/0!</v>
      </c>
    </row>
    <row r="84" spans="1:16" x14ac:dyDescent="0.2">
      <c r="A84" s="16">
        <v>6</v>
      </c>
      <c r="B84" s="48" t="s">
        <v>43</v>
      </c>
      <c r="C84" s="17">
        <v>24643.599999999999</v>
      </c>
      <c r="D84" s="17">
        <v>32479.4</v>
      </c>
      <c r="E84" s="17">
        <v>28973.599999999999</v>
      </c>
      <c r="F84" s="49">
        <f t="shared" si="119"/>
        <v>0.11995358360564679</v>
      </c>
      <c r="G84" s="17">
        <v>15763.4</v>
      </c>
      <c r="H84" s="17">
        <v>14169.4</v>
      </c>
      <c r="I84" s="17">
        <v>14160.4</v>
      </c>
      <c r="J84" s="43">
        <f t="shared" si="111"/>
        <v>4.5132463177421735E-2</v>
      </c>
      <c r="K84" s="18">
        <f t="shared" si="112"/>
        <v>-8880.1999999999989</v>
      </c>
      <c r="L84" s="18">
        <f t="shared" si="113"/>
        <v>-18310</v>
      </c>
      <c r="M84" s="18">
        <f t="shared" si="114"/>
        <v>-14813.199999999999</v>
      </c>
      <c r="N84" s="19">
        <f t="shared" si="115"/>
        <v>0.63965492054732265</v>
      </c>
      <c r="O84" s="19">
        <f t="shared" si="116"/>
        <v>0.43625805895429098</v>
      </c>
      <c r="P84" s="20">
        <f t="shared" si="117"/>
        <v>0.48873457216224425</v>
      </c>
    </row>
    <row r="85" spans="1:16" x14ac:dyDescent="0.2">
      <c r="A85" s="16">
        <v>7</v>
      </c>
      <c r="B85" s="48" t="s">
        <v>44</v>
      </c>
      <c r="C85" s="17"/>
      <c r="D85" s="17"/>
      <c r="E85" s="17"/>
      <c r="F85" s="49">
        <f t="shared" si="119"/>
        <v>0</v>
      </c>
      <c r="G85" s="17"/>
      <c r="H85" s="17">
        <v>400</v>
      </c>
      <c r="I85" s="17"/>
      <c r="J85" s="43">
        <f t="shared" si="111"/>
        <v>1.2740825490824377E-3</v>
      </c>
      <c r="K85" s="18">
        <f t="shared" si="112"/>
        <v>0</v>
      </c>
      <c r="L85" s="18">
        <f t="shared" si="113"/>
        <v>400</v>
      </c>
      <c r="M85" s="18">
        <f t="shared" si="114"/>
        <v>0</v>
      </c>
      <c r="N85" s="19" t="e">
        <f t="shared" si="115"/>
        <v>#DIV/0!</v>
      </c>
      <c r="O85" s="19" t="e">
        <f t="shared" si="116"/>
        <v>#DIV/0!</v>
      </c>
      <c r="P85" s="20" t="e">
        <f t="shared" si="117"/>
        <v>#DIV/0!</v>
      </c>
    </row>
    <row r="86" spans="1:16" x14ac:dyDescent="0.2">
      <c r="A86" s="16">
        <v>8</v>
      </c>
      <c r="B86" s="48" t="s">
        <v>45</v>
      </c>
      <c r="C86" s="17">
        <v>3335.9</v>
      </c>
      <c r="D86" s="17">
        <v>10399.5</v>
      </c>
      <c r="E86" s="17">
        <v>9224.2000000000007</v>
      </c>
      <c r="F86" s="49">
        <f t="shared" si="119"/>
        <v>3.8407645852661182E-2</v>
      </c>
      <c r="G86" s="17">
        <v>5435</v>
      </c>
      <c r="H86" s="17">
        <v>5943.5</v>
      </c>
      <c r="I86" s="17">
        <v>5324.4</v>
      </c>
      <c r="J86" s="43">
        <f t="shared" si="111"/>
        <v>1.8931274076178672E-2</v>
      </c>
      <c r="K86" s="18">
        <f t="shared" si="112"/>
        <v>2099.1</v>
      </c>
      <c r="L86" s="18">
        <f t="shared" si="113"/>
        <v>-4456</v>
      </c>
      <c r="M86" s="18">
        <f t="shared" si="114"/>
        <v>-3899.8000000000011</v>
      </c>
      <c r="N86" s="19">
        <f t="shared" si="115"/>
        <v>1.6292454809796457</v>
      </c>
      <c r="O86" s="19">
        <f t="shared" si="116"/>
        <v>0.57151786143564598</v>
      </c>
      <c r="P86" s="20">
        <f t="shared" si="117"/>
        <v>0.57722078879469219</v>
      </c>
    </row>
    <row r="87" spans="1:16" x14ac:dyDescent="0.2">
      <c r="A87" s="16">
        <v>9</v>
      </c>
      <c r="B87" s="48" t="s">
        <v>46</v>
      </c>
      <c r="C87" s="17">
        <v>13163</v>
      </c>
      <c r="D87" s="17">
        <v>12886.4</v>
      </c>
      <c r="E87" s="17">
        <v>10649.3</v>
      </c>
      <c r="F87" s="49">
        <f t="shared" si="119"/>
        <v>4.7592315737846343E-2</v>
      </c>
      <c r="G87" s="17">
        <v>14252.4</v>
      </c>
      <c r="H87" s="17">
        <v>20367.2</v>
      </c>
      <c r="I87" s="17">
        <v>16590.5</v>
      </c>
      <c r="J87" s="43">
        <f>H87/$H$34</f>
        <v>6.4873735234179566E-2</v>
      </c>
      <c r="K87" s="18">
        <f t="shared" si="112"/>
        <v>1089.3999999999996</v>
      </c>
      <c r="L87" s="18">
        <f t="shared" si="113"/>
        <v>7480.8000000000011</v>
      </c>
      <c r="M87" s="18">
        <f t="shared" si="114"/>
        <v>5941.2000000000007</v>
      </c>
      <c r="N87" s="19">
        <f t="shared" si="115"/>
        <v>1.0827622882321659</v>
      </c>
      <c r="O87" s="19">
        <f t="shared" si="116"/>
        <v>1.5805189967717905</v>
      </c>
      <c r="P87" s="20">
        <f t="shared" si="117"/>
        <v>1.5578958241386758</v>
      </c>
    </row>
    <row r="88" spans="1:16" x14ac:dyDescent="0.2">
      <c r="A88" s="16">
        <v>10</v>
      </c>
      <c r="B88" s="48" t="s">
        <v>47</v>
      </c>
      <c r="C88" s="17">
        <v>1307.3</v>
      </c>
      <c r="D88" s="17">
        <v>1307.3</v>
      </c>
      <c r="E88" s="17">
        <v>1206.4000000000001</v>
      </c>
      <c r="F88" s="49">
        <f t="shared" si="119"/>
        <v>4.8281470669920635E-3</v>
      </c>
      <c r="G88" s="17">
        <v>1434.3</v>
      </c>
      <c r="H88" s="17">
        <v>1151.0999999999999</v>
      </c>
      <c r="I88" s="17">
        <v>1080.5</v>
      </c>
      <c r="J88" s="43">
        <f t="shared" ref="J88" si="120">H88/$H$34</f>
        <v>3.6664910556219849E-3</v>
      </c>
      <c r="K88" s="18">
        <f t="shared" si="112"/>
        <v>127</v>
      </c>
      <c r="L88" s="18">
        <f t="shared" si="113"/>
        <v>-156.20000000000005</v>
      </c>
      <c r="M88" s="18">
        <f t="shared" si="114"/>
        <v>-125.90000000000009</v>
      </c>
      <c r="N88" s="19">
        <f t="shared" si="115"/>
        <v>1.0971467910961523</v>
      </c>
      <c r="O88" s="19">
        <f t="shared" si="116"/>
        <v>0.88051709630536212</v>
      </c>
      <c r="P88" s="20">
        <f t="shared" si="117"/>
        <v>0.8956399204244031</v>
      </c>
    </row>
    <row r="89" spans="1:16" ht="13.5" x14ac:dyDescent="0.25">
      <c r="A89" s="7"/>
      <c r="B89" s="45" t="s">
        <v>48</v>
      </c>
      <c r="C89" s="29"/>
      <c r="D89" s="29"/>
      <c r="E89" s="29">
        <v>8041</v>
      </c>
      <c r="F89" s="46"/>
      <c r="G89" s="29"/>
      <c r="H89" s="29"/>
      <c r="I89" s="29">
        <v>6179.4</v>
      </c>
      <c r="J89" s="50"/>
      <c r="K89" s="50"/>
      <c r="L89" s="50"/>
      <c r="M89" s="50">
        <f t="shared" si="114"/>
        <v>-1861.6000000000004</v>
      </c>
      <c r="N89" s="27"/>
      <c r="O89" s="27"/>
      <c r="P89" s="26">
        <f t="shared" si="117"/>
        <v>0.76848650665340124</v>
      </c>
    </row>
    <row r="90" spans="1:16" ht="13.5" thickBot="1" x14ac:dyDescent="0.25">
      <c r="A90" s="51"/>
      <c r="B90" s="52" t="s">
        <v>49</v>
      </c>
      <c r="C90" s="53">
        <f>C52+C75-C77-C89</f>
        <v>0</v>
      </c>
      <c r="D90" s="53">
        <f t="shared" ref="D90:E90" si="121">D52+D75-D77-D89</f>
        <v>0</v>
      </c>
      <c r="E90" s="53">
        <f t="shared" si="121"/>
        <v>0</v>
      </c>
      <c r="F90" s="53"/>
      <c r="G90" s="53">
        <f>G52+G75-G77-G89</f>
        <v>-7.2759576141834259E-12</v>
      </c>
      <c r="H90" s="53">
        <f t="shared" ref="H90" si="122">H52+H75-H77-H89</f>
        <v>-1.4551915228366852E-11</v>
      </c>
      <c r="I90" s="53">
        <f t="shared" ref="I90" si="123">I52+I75-I77-I89</f>
        <v>9.0949470177292824E-12</v>
      </c>
      <c r="J90" s="53"/>
      <c r="K90" s="54"/>
      <c r="L90" s="54"/>
      <c r="M90" s="54"/>
      <c r="N90" s="53"/>
      <c r="O90" s="53"/>
      <c r="P90" s="55"/>
    </row>
    <row r="91" spans="1:16" x14ac:dyDescent="0.2">
      <c r="A91" s="73" t="s">
        <v>3</v>
      </c>
      <c r="B91" s="75" t="s">
        <v>4</v>
      </c>
      <c r="C91" s="76" t="s">
        <v>51</v>
      </c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7"/>
    </row>
    <row r="92" spans="1:16" ht="15" customHeight="1" x14ac:dyDescent="0.2">
      <c r="A92" s="74"/>
      <c r="B92" s="69"/>
      <c r="C92" s="69" t="s">
        <v>5</v>
      </c>
      <c r="D92" s="69"/>
      <c r="E92" s="69"/>
      <c r="F92" s="69"/>
      <c r="G92" s="69" t="s">
        <v>6</v>
      </c>
      <c r="H92" s="69"/>
      <c r="I92" s="69"/>
      <c r="J92" s="69"/>
      <c r="K92" s="69" t="s">
        <v>7</v>
      </c>
      <c r="L92" s="69" t="s">
        <v>7</v>
      </c>
      <c r="M92" s="69" t="s">
        <v>7</v>
      </c>
      <c r="N92" s="69" t="s">
        <v>8</v>
      </c>
      <c r="O92" s="69" t="s">
        <v>8</v>
      </c>
      <c r="P92" s="70" t="s">
        <v>8</v>
      </c>
    </row>
    <row r="93" spans="1:16" ht="25.5" x14ac:dyDescent="0.2">
      <c r="A93" s="74"/>
      <c r="B93" s="69"/>
      <c r="C93" s="6" t="s">
        <v>9</v>
      </c>
      <c r="D93" s="6" t="s">
        <v>10</v>
      </c>
      <c r="E93" s="6" t="s">
        <v>11</v>
      </c>
      <c r="F93" s="6" t="s">
        <v>12</v>
      </c>
      <c r="G93" s="6" t="s">
        <v>9</v>
      </c>
      <c r="H93" s="6" t="s">
        <v>10</v>
      </c>
      <c r="I93" s="6" t="s">
        <v>11</v>
      </c>
      <c r="J93" s="6" t="s">
        <v>12</v>
      </c>
      <c r="K93" s="69"/>
      <c r="L93" s="69"/>
      <c r="M93" s="69"/>
      <c r="N93" s="69"/>
      <c r="O93" s="69"/>
      <c r="P93" s="70"/>
    </row>
    <row r="94" spans="1:16" x14ac:dyDescent="0.2">
      <c r="A94" s="7"/>
      <c r="B94" s="41"/>
      <c r="C94" s="61"/>
      <c r="D94" s="41"/>
      <c r="E94" s="41"/>
      <c r="F94" s="41"/>
      <c r="G94" s="41"/>
      <c r="H94" s="61"/>
      <c r="I94" s="61"/>
      <c r="J94" s="41"/>
      <c r="K94" s="41"/>
      <c r="L94" s="41"/>
      <c r="M94" s="41"/>
      <c r="N94" s="41"/>
      <c r="O94" s="41"/>
      <c r="P94" s="62"/>
    </row>
    <row r="95" spans="1:16" x14ac:dyDescent="0.2">
      <c r="A95" s="7"/>
      <c r="B95" s="39" t="s">
        <v>13</v>
      </c>
      <c r="C95" s="8">
        <f t="shared" ref="C95:D95" si="124">SUM(C97:C101)</f>
        <v>44049</v>
      </c>
      <c r="D95" s="8">
        <f t="shared" si="124"/>
        <v>44726.9</v>
      </c>
      <c r="E95" s="8">
        <f>SUM(E97:E101)</f>
        <v>45915.700000000004</v>
      </c>
      <c r="F95" s="11">
        <f t="shared" ref="F95:H95" si="125">SUM(F97:F101)</f>
        <v>0.19995440026286906</v>
      </c>
      <c r="G95" s="8">
        <f t="shared" si="125"/>
        <v>44004.6</v>
      </c>
      <c r="H95" s="8">
        <f t="shared" si="125"/>
        <v>56217.799999999996</v>
      </c>
      <c r="I95" s="8">
        <f>SUM(I97:I101)</f>
        <v>61039.199999999997</v>
      </c>
      <c r="J95" s="11">
        <f t="shared" ref="J95" si="126">SUM(J97:J101)</f>
        <v>0.19733049342276149</v>
      </c>
      <c r="K95" s="10">
        <f>G95-C95</f>
        <v>-44.400000000001455</v>
      </c>
      <c r="L95" s="10">
        <f>H95-D95</f>
        <v>11490.899999999994</v>
      </c>
      <c r="M95" s="10">
        <f>I95-E95</f>
        <v>15123.499999999993</v>
      </c>
      <c r="N95" s="11">
        <f>G95/C95</f>
        <v>0.99899203160117134</v>
      </c>
      <c r="O95" s="11">
        <f>H95/D95</f>
        <v>1.256912506791215</v>
      </c>
      <c r="P95" s="9">
        <f>I95/E95</f>
        <v>1.3293753552706371</v>
      </c>
    </row>
    <row r="96" spans="1:16" x14ac:dyDescent="0.2">
      <c r="A96" s="12"/>
      <c r="B96" s="40" t="s">
        <v>14</v>
      </c>
      <c r="C96" s="13"/>
      <c r="D96" s="13"/>
      <c r="E96" s="13"/>
      <c r="F96" s="15"/>
      <c r="G96" s="13"/>
      <c r="H96" s="13"/>
      <c r="I96" s="13"/>
      <c r="J96" s="15"/>
      <c r="K96" s="13"/>
      <c r="L96" s="13"/>
      <c r="M96" s="13"/>
      <c r="N96" s="15"/>
      <c r="O96" s="15"/>
      <c r="P96" s="14"/>
    </row>
    <row r="97" spans="1:16" x14ac:dyDescent="0.2">
      <c r="A97" s="16">
        <v>1</v>
      </c>
      <c r="B97" s="42" t="s">
        <v>15</v>
      </c>
      <c r="C97" s="17">
        <v>15576.4</v>
      </c>
      <c r="D97" s="17">
        <v>13676.4</v>
      </c>
      <c r="E97" s="17">
        <v>12897</v>
      </c>
      <c r="F97" s="43">
        <f>D97/$D$9</f>
        <v>6.1141200480138408E-2</v>
      </c>
      <c r="G97" s="17">
        <v>12935.7</v>
      </c>
      <c r="H97" s="17">
        <v>14435.7</v>
      </c>
      <c r="I97" s="17">
        <v>16781.2</v>
      </c>
      <c r="J97" s="43">
        <f>H97/$H$9</f>
        <v>5.0670851650241711E-2</v>
      </c>
      <c r="K97" s="18">
        <f t="shared" ref="K97:K101" si="127">G97-C97</f>
        <v>-2640.6999999999989</v>
      </c>
      <c r="L97" s="18">
        <f t="shared" ref="L97:L101" si="128">H97-D97</f>
        <v>759.30000000000109</v>
      </c>
      <c r="M97" s="18">
        <f t="shared" ref="M97:M101" si="129">I97-E97</f>
        <v>3884.2000000000007</v>
      </c>
      <c r="N97" s="19">
        <f t="shared" ref="N97:N101" si="130">G97/C97</f>
        <v>0.83046788731670995</v>
      </c>
      <c r="O97" s="19">
        <f t="shared" ref="O97:O101" si="131">H97/D97</f>
        <v>1.0555189962270775</v>
      </c>
      <c r="P97" s="20">
        <f t="shared" ref="P97:P101" si="132">I97/E97</f>
        <v>1.3011708149181982</v>
      </c>
    </row>
    <row r="98" spans="1:16" x14ac:dyDescent="0.2">
      <c r="A98" s="16">
        <v>2</v>
      </c>
      <c r="B98" s="42" t="s">
        <v>16</v>
      </c>
      <c r="C98" s="17">
        <v>5256.4</v>
      </c>
      <c r="D98" s="17">
        <v>5756.4</v>
      </c>
      <c r="E98" s="17">
        <v>7724.6</v>
      </c>
      <c r="F98" s="43">
        <f>D98/$D$9</f>
        <v>2.5734345766712637E-2</v>
      </c>
      <c r="G98" s="17">
        <v>5376.4</v>
      </c>
      <c r="H98" s="17">
        <v>7089</v>
      </c>
      <c r="I98" s="17">
        <v>9613.9</v>
      </c>
      <c r="J98" s="43">
        <f>H98/$H$9</f>
        <v>2.4883148537900031E-2</v>
      </c>
      <c r="K98" s="18">
        <f t="shared" si="127"/>
        <v>120</v>
      </c>
      <c r="L98" s="18">
        <f t="shared" si="128"/>
        <v>1332.6000000000004</v>
      </c>
      <c r="M98" s="18">
        <f t="shared" si="129"/>
        <v>1889.2999999999993</v>
      </c>
      <c r="N98" s="19">
        <f t="shared" si="130"/>
        <v>1.0228293128376835</v>
      </c>
      <c r="O98" s="19">
        <f t="shared" si="131"/>
        <v>1.231498853450073</v>
      </c>
      <c r="P98" s="20">
        <f t="shared" si="132"/>
        <v>1.2445822437407761</v>
      </c>
    </row>
    <row r="99" spans="1:16" x14ac:dyDescent="0.2">
      <c r="A99" s="16">
        <v>3</v>
      </c>
      <c r="B99" s="42" t="s">
        <v>17</v>
      </c>
      <c r="C99" s="17"/>
      <c r="D99" s="17"/>
      <c r="E99" s="17"/>
      <c r="F99" s="43">
        <f>D99/$D$9</f>
        <v>0</v>
      </c>
      <c r="G99" s="17"/>
      <c r="H99" s="17"/>
      <c r="I99" s="17"/>
      <c r="J99" s="43">
        <f>H99/$H$9</f>
        <v>0</v>
      </c>
      <c r="K99" s="18">
        <f t="shared" si="127"/>
        <v>0</v>
      </c>
      <c r="L99" s="18">
        <f t="shared" si="128"/>
        <v>0</v>
      </c>
      <c r="M99" s="18">
        <f t="shared" si="129"/>
        <v>0</v>
      </c>
      <c r="N99" s="19" t="e">
        <f t="shared" si="130"/>
        <v>#DIV/0!</v>
      </c>
      <c r="O99" s="19" t="e">
        <f t="shared" si="131"/>
        <v>#DIV/0!</v>
      </c>
      <c r="P99" s="20" t="e">
        <f t="shared" si="132"/>
        <v>#DIV/0!</v>
      </c>
    </row>
    <row r="100" spans="1:16" x14ac:dyDescent="0.2">
      <c r="A100" s="16">
        <v>4</v>
      </c>
      <c r="B100" s="42" t="s">
        <v>18</v>
      </c>
      <c r="C100" s="17">
        <v>23216.2</v>
      </c>
      <c r="D100" s="17">
        <v>23216.2</v>
      </c>
      <c r="E100" s="17">
        <v>23216.2</v>
      </c>
      <c r="F100" s="43">
        <f>D100/$D$9</f>
        <v>0.10378947227245396</v>
      </c>
      <c r="G100" s="17">
        <v>25692.5</v>
      </c>
      <c r="H100" s="17">
        <v>25692.5</v>
      </c>
      <c r="I100" s="17">
        <v>25692.5</v>
      </c>
      <c r="J100" s="43">
        <f>H100/$H$9</f>
        <v>9.0183424151501837E-2</v>
      </c>
      <c r="K100" s="18">
        <f t="shared" si="127"/>
        <v>2476.2999999999993</v>
      </c>
      <c r="L100" s="18">
        <f t="shared" si="128"/>
        <v>2476.2999999999993</v>
      </c>
      <c r="M100" s="18">
        <f t="shared" si="129"/>
        <v>2476.2999999999993</v>
      </c>
      <c r="N100" s="19">
        <f t="shared" si="130"/>
        <v>1.1066625890541948</v>
      </c>
      <c r="O100" s="19">
        <f t="shared" si="131"/>
        <v>1.1066625890541948</v>
      </c>
      <c r="P100" s="20">
        <f t="shared" si="132"/>
        <v>1.1066625890541948</v>
      </c>
    </row>
    <row r="101" spans="1:16" x14ac:dyDescent="0.2">
      <c r="A101" s="16">
        <v>5</v>
      </c>
      <c r="B101" s="42" t="s">
        <v>19</v>
      </c>
      <c r="C101" s="22">
        <f>SUM(C103:C117)</f>
        <v>0</v>
      </c>
      <c r="D101" s="22">
        <f>SUM(D103:D117)</f>
        <v>2077.9</v>
      </c>
      <c r="E101" s="22">
        <f>SUM(E103:E117)</f>
        <v>2077.9</v>
      </c>
      <c r="F101" s="43">
        <f>D101/$D$9</f>
        <v>9.2893817435640673E-3</v>
      </c>
      <c r="G101" s="23"/>
      <c r="H101" s="23">
        <f>SUM(H103:H117)</f>
        <v>9000.5999999999985</v>
      </c>
      <c r="I101" s="23">
        <f>SUM(I103:I117)</f>
        <v>8951.5999999999985</v>
      </c>
      <c r="J101" s="43">
        <f>H101/$H$9</f>
        <v>3.1593069083117931E-2</v>
      </c>
      <c r="K101" s="18">
        <f t="shared" si="127"/>
        <v>0</v>
      </c>
      <c r="L101" s="18">
        <f t="shared" si="128"/>
        <v>6922.6999999999989</v>
      </c>
      <c r="M101" s="18">
        <f t="shared" si="129"/>
        <v>6873.6999999999989</v>
      </c>
      <c r="N101" s="19" t="e">
        <f t="shared" si="130"/>
        <v>#DIV/0!</v>
      </c>
      <c r="O101" s="19">
        <f t="shared" si="131"/>
        <v>4.3315847730882133</v>
      </c>
      <c r="P101" s="20">
        <f t="shared" si="132"/>
        <v>4.3080032725347701</v>
      </c>
    </row>
    <row r="102" spans="1:16" ht="13.5" x14ac:dyDescent="0.25">
      <c r="A102" s="16"/>
      <c r="B102" s="44" t="s">
        <v>14</v>
      </c>
      <c r="C102" s="17"/>
      <c r="D102" s="17"/>
      <c r="E102" s="25"/>
      <c r="F102" s="27"/>
      <c r="G102" s="17"/>
      <c r="H102" s="17"/>
      <c r="I102" s="25"/>
      <c r="J102" s="27"/>
      <c r="K102" s="18"/>
      <c r="L102" s="18"/>
      <c r="M102" s="18"/>
      <c r="N102" s="27"/>
      <c r="O102" s="19"/>
      <c r="P102" s="20"/>
    </row>
    <row r="103" spans="1:16" ht="25.5" x14ac:dyDescent="0.2">
      <c r="A103" s="57">
        <v>1</v>
      </c>
      <c r="B103" s="56" t="s">
        <v>20</v>
      </c>
      <c r="C103" s="58"/>
      <c r="D103" s="58">
        <v>113.6</v>
      </c>
      <c r="E103" s="58">
        <v>113.6</v>
      </c>
      <c r="F103" s="19">
        <f>D103/$D$15</f>
        <v>5.7647417030346083E-3</v>
      </c>
      <c r="G103" s="58"/>
      <c r="H103" s="58"/>
      <c r="I103" s="58"/>
      <c r="J103" s="19">
        <f t="shared" ref="J103" si="133">H103/$H$15</f>
        <v>0</v>
      </c>
      <c r="K103" s="18">
        <f t="shared" ref="K103" si="134">G103-C103</f>
        <v>0</v>
      </c>
      <c r="L103" s="18">
        <f t="shared" ref="L103" si="135">H103-D103</f>
        <v>-113.6</v>
      </c>
      <c r="M103" s="18">
        <f t="shared" ref="M103" si="136">I103-E103</f>
        <v>-113.6</v>
      </c>
      <c r="N103" s="19" t="e">
        <f t="shared" ref="N103" si="137">G103/C103</f>
        <v>#DIV/0!</v>
      </c>
      <c r="O103" s="19">
        <f t="shared" ref="O103" si="138">H103/D103</f>
        <v>0</v>
      </c>
      <c r="P103" s="20">
        <f t="shared" ref="P103" si="139">I103/E103</f>
        <v>0</v>
      </c>
    </row>
    <row r="104" spans="1:16" ht="25.5" x14ac:dyDescent="0.2">
      <c r="A104" s="57">
        <v>2</v>
      </c>
      <c r="B104" s="56" t="s">
        <v>21</v>
      </c>
      <c r="C104" s="58"/>
      <c r="D104" s="58"/>
      <c r="E104" s="58"/>
      <c r="F104" s="19"/>
      <c r="G104" s="58"/>
      <c r="H104" s="58">
        <v>217.3</v>
      </c>
      <c r="I104" s="58">
        <v>217.3</v>
      </c>
      <c r="J104" s="19"/>
      <c r="K104" s="18"/>
      <c r="L104" s="18"/>
      <c r="M104" s="18"/>
      <c r="N104" s="19"/>
      <c r="O104" s="19"/>
      <c r="P104" s="20"/>
    </row>
    <row r="105" spans="1:16" x14ac:dyDescent="0.2">
      <c r="A105" s="57">
        <v>3</v>
      </c>
      <c r="B105" s="56" t="s">
        <v>22</v>
      </c>
      <c r="C105" s="58">
        <v>0</v>
      </c>
      <c r="D105" s="58">
        <v>0</v>
      </c>
      <c r="E105" s="58">
        <v>0</v>
      </c>
      <c r="F105" s="19">
        <f t="shared" ref="F105:F107" si="140">D105/$D$15</f>
        <v>0</v>
      </c>
      <c r="G105" s="58"/>
      <c r="H105" s="58"/>
      <c r="I105" s="58"/>
      <c r="J105" s="19">
        <f t="shared" ref="J105:J107" si="141">H105/$H$15</f>
        <v>0</v>
      </c>
      <c r="K105" s="18">
        <f t="shared" ref="K105:K107" si="142">G105-C105</f>
        <v>0</v>
      </c>
      <c r="L105" s="18">
        <f t="shared" ref="L105:L107" si="143">H105-D105</f>
        <v>0</v>
      </c>
      <c r="M105" s="18">
        <f t="shared" ref="M105:M107" si="144">I105-E105</f>
        <v>0</v>
      </c>
      <c r="N105" s="19" t="e">
        <f t="shared" ref="N105:N107" si="145">G105/C105</f>
        <v>#DIV/0!</v>
      </c>
      <c r="O105" s="19" t="e">
        <f t="shared" ref="O105:O107" si="146">H105/D105</f>
        <v>#DIV/0!</v>
      </c>
      <c r="P105" s="20" t="e">
        <f t="shared" ref="P105:P107" si="147">I105/E105</f>
        <v>#DIV/0!</v>
      </c>
    </row>
    <row r="106" spans="1:16" x14ac:dyDescent="0.2">
      <c r="A106" s="57">
        <v>4</v>
      </c>
      <c r="B106" s="56" t="s">
        <v>23</v>
      </c>
      <c r="C106" s="58"/>
      <c r="D106" s="58"/>
      <c r="E106" s="58"/>
      <c r="F106" s="19">
        <f t="shared" si="140"/>
        <v>0</v>
      </c>
      <c r="G106" s="58"/>
      <c r="H106" s="58">
        <v>3944.6</v>
      </c>
      <c r="I106" s="58">
        <v>3944.6</v>
      </c>
      <c r="J106" s="19">
        <f t="shared" si="141"/>
        <v>6.5385673698204153E-2</v>
      </c>
      <c r="K106" s="18">
        <f t="shared" si="142"/>
        <v>0</v>
      </c>
      <c r="L106" s="18">
        <f t="shared" si="143"/>
        <v>3944.6</v>
      </c>
      <c r="M106" s="18">
        <f t="shared" si="144"/>
        <v>3944.6</v>
      </c>
      <c r="N106" s="19" t="e">
        <f t="shared" si="145"/>
        <v>#DIV/0!</v>
      </c>
      <c r="O106" s="19" t="e">
        <f t="shared" si="146"/>
        <v>#DIV/0!</v>
      </c>
      <c r="P106" s="20" t="e">
        <f t="shared" si="147"/>
        <v>#DIV/0!</v>
      </c>
    </row>
    <row r="107" spans="1:16" x14ac:dyDescent="0.2">
      <c r="A107" s="57">
        <v>5</v>
      </c>
      <c r="B107" s="56" t="s">
        <v>24</v>
      </c>
      <c r="C107" s="58"/>
      <c r="D107" s="58"/>
      <c r="E107" s="58"/>
      <c r="F107" s="19">
        <f t="shared" si="140"/>
        <v>0</v>
      </c>
      <c r="G107" s="58"/>
      <c r="H107" s="58">
        <v>1372</v>
      </c>
      <c r="I107" s="58">
        <v>1323</v>
      </c>
      <c r="J107" s="19">
        <f t="shared" si="141"/>
        <v>2.2742266469080796E-2</v>
      </c>
      <c r="K107" s="18">
        <f t="shared" si="142"/>
        <v>0</v>
      </c>
      <c r="L107" s="18">
        <f t="shared" si="143"/>
        <v>1372</v>
      </c>
      <c r="M107" s="18">
        <f t="shared" si="144"/>
        <v>1323</v>
      </c>
      <c r="N107" s="19" t="e">
        <f t="shared" si="145"/>
        <v>#DIV/0!</v>
      </c>
      <c r="O107" s="19" t="e">
        <f t="shared" si="146"/>
        <v>#DIV/0!</v>
      </c>
      <c r="P107" s="20" t="e">
        <f t="shared" si="147"/>
        <v>#DIV/0!</v>
      </c>
    </row>
    <row r="108" spans="1:16" x14ac:dyDescent="0.2">
      <c r="A108" s="57">
        <v>6</v>
      </c>
      <c r="B108" s="56" t="s">
        <v>25</v>
      </c>
      <c r="C108" s="58"/>
      <c r="D108" s="58"/>
      <c r="E108" s="58"/>
      <c r="F108" s="19"/>
      <c r="G108" s="58"/>
      <c r="H108" s="58"/>
      <c r="I108" s="58"/>
      <c r="J108" s="19"/>
      <c r="K108" s="18"/>
      <c r="L108" s="18"/>
      <c r="M108" s="18"/>
      <c r="N108" s="19"/>
      <c r="O108" s="19"/>
      <c r="P108" s="20"/>
    </row>
    <row r="109" spans="1:16" x14ac:dyDescent="0.2">
      <c r="A109" s="57">
        <v>7</v>
      </c>
      <c r="B109" s="56" t="s">
        <v>26</v>
      </c>
      <c r="C109" s="58"/>
      <c r="D109" s="58"/>
      <c r="E109" s="58"/>
      <c r="F109" s="19"/>
      <c r="G109" s="58"/>
      <c r="H109" s="58"/>
      <c r="I109" s="58"/>
      <c r="J109" s="19"/>
      <c r="K109" s="18"/>
      <c r="L109" s="18"/>
      <c r="M109" s="18"/>
      <c r="N109" s="19"/>
      <c r="O109" s="19"/>
      <c r="P109" s="20"/>
    </row>
    <row r="110" spans="1:16" x14ac:dyDescent="0.2">
      <c r="A110" s="57">
        <v>8</v>
      </c>
      <c r="B110" s="56" t="s">
        <v>27</v>
      </c>
      <c r="C110" s="58"/>
      <c r="D110" s="58"/>
      <c r="E110" s="58"/>
      <c r="F110" s="19">
        <f t="shared" ref="F110:F117" si="148">D110/$D$15</f>
        <v>0</v>
      </c>
      <c r="G110" s="58"/>
      <c r="H110" s="58"/>
      <c r="I110" s="58"/>
      <c r="J110" s="19">
        <f t="shared" ref="J110:J117" si="149">H110/$H$15</f>
        <v>0</v>
      </c>
      <c r="K110" s="18">
        <f t="shared" ref="K110:K117" si="150">G110-C110</f>
        <v>0</v>
      </c>
      <c r="L110" s="18">
        <f t="shared" ref="L110:L117" si="151">H110-D110</f>
        <v>0</v>
      </c>
      <c r="M110" s="18">
        <f t="shared" ref="M110:M117" si="152">I110-E110</f>
        <v>0</v>
      </c>
      <c r="N110" s="19" t="e">
        <f t="shared" ref="N110:N117" si="153">G110/C110</f>
        <v>#DIV/0!</v>
      </c>
      <c r="O110" s="19" t="e">
        <f t="shared" ref="O110:O117" si="154">H110/D110</f>
        <v>#DIV/0!</v>
      </c>
      <c r="P110" s="20" t="e">
        <f t="shared" ref="P110:P117" si="155">I110/E110</f>
        <v>#DIV/0!</v>
      </c>
    </row>
    <row r="111" spans="1:16" x14ac:dyDescent="0.2">
      <c r="A111" s="57">
        <v>9</v>
      </c>
      <c r="B111" s="56" t="s">
        <v>28</v>
      </c>
      <c r="C111" s="58"/>
      <c r="D111" s="58"/>
      <c r="E111" s="58"/>
      <c r="F111" s="19">
        <f t="shared" si="148"/>
        <v>0</v>
      </c>
      <c r="G111" s="58"/>
      <c r="H111" s="58"/>
      <c r="I111" s="58"/>
      <c r="J111" s="19">
        <f t="shared" si="149"/>
        <v>0</v>
      </c>
      <c r="K111" s="18">
        <f t="shared" si="150"/>
        <v>0</v>
      </c>
      <c r="L111" s="18">
        <f t="shared" si="151"/>
        <v>0</v>
      </c>
      <c r="M111" s="18">
        <f t="shared" si="152"/>
        <v>0</v>
      </c>
      <c r="N111" s="19" t="e">
        <f t="shared" si="153"/>
        <v>#DIV/0!</v>
      </c>
      <c r="O111" s="19" t="e">
        <f t="shared" si="154"/>
        <v>#DIV/0!</v>
      </c>
      <c r="P111" s="20" t="e">
        <f t="shared" si="155"/>
        <v>#DIV/0!</v>
      </c>
    </row>
    <row r="112" spans="1:16" x14ac:dyDescent="0.2">
      <c r="A112" s="57">
        <v>10</v>
      </c>
      <c r="B112" s="56" t="s">
        <v>29</v>
      </c>
      <c r="C112" s="58"/>
      <c r="D112" s="58"/>
      <c r="E112" s="58"/>
      <c r="F112" s="19">
        <f t="shared" si="148"/>
        <v>0</v>
      </c>
      <c r="G112" s="58"/>
      <c r="H112" s="58">
        <v>1502.4</v>
      </c>
      <c r="I112" s="58">
        <v>1502.4</v>
      </c>
      <c r="J112" s="19">
        <f t="shared" si="149"/>
        <v>2.4903776343401594E-2</v>
      </c>
      <c r="K112" s="18">
        <f t="shared" si="150"/>
        <v>0</v>
      </c>
      <c r="L112" s="18">
        <f t="shared" si="151"/>
        <v>1502.4</v>
      </c>
      <c r="M112" s="18">
        <f t="shared" si="152"/>
        <v>1502.4</v>
      </c>
      <c r="N112" s="19" t="e">
        <f t="shared" si="153"/>
        <v>#DIV/0!</v>
      </c>
      <c r="O112" s="19" t="e">
        <f t="shared" si="154"/>
        <v>#DIV/0!</v>
      </c>
      <c r="P112" s="20" t="e">
        <f t="shared" si="155"/>
        <v>#DIV/0!</v>
      </c>
    </row>
    <row r="113" spans="1:16" x14ac:dyDescent="0.2">
      <c r="A113" s="57">
        <v>11</v>
      </c>
      <c r="B113" s="56" t="s">
        <v>30</v>
      </c>
      <c r="C113" s="58"/>
      <c r="D113" s="58">
        <v>1964.3</v>
      </c>
      <c r="E113" s="58">
        <v>1964.3</v>
      </c>
      <c r="F113" s="19">
        <f t="shared" si="148"/>
        <v>9.9680300416116918E-2</v>
      </c>
      <c r="G113" s="58"/>
      <c r="H113" s="58">
        <v>1964.3</v>
      </c>
      <c r="I113" s="58">
        <v>1964.3</v>
      </c>
      <c r="J113" s="19">
        <f t="shared" si="149"/>
        <v>3.2560228881352335E-2</v>
      </c>
      <c r="K113" s="18">
        <f t="shared" si="150"/>
        <v>0</v>
      </c>
      <c r="L113" s="18">
        <f t="shared" si="151"/>
        <v>0</v>
      </c>
      <c r="M113" s="18">
        <f t="shared" si="152"/>
        <v>0</v>
      </c>
      <c r="N113" s="19" t="e">
        <f t="shared" si="153"/>
        <v>#DIV/0!</v>
      </c>
      <c r="O113" s="19">
        <f t="shared" si="154"/>
        <v>1</v>
      </c>
      <c r="P113" s="20">
        <f t="shared" si="155"/>
        <v>1</v>
      </c>
    </row>
    <row r="114" spans="1:16" x14ac:dyDescent="0.2">
      <c r="A114" s="57">
        <v>12</v>
      </c>
      <c r="B114" s="56" t="s">
        <v>31</v>
      </c>
      <c r="C114" s="58"/>
      <c r="D114" s="58"/>
      <c r="E114" s="58"/>
      <c r="F114" s="19">
        <f t="shared" si="148"/>
        <v>0</v>
      </c>
      <c r="G114" s="58"/>
      <c r="H114" s="58"/>
      <c r="I114" s="58"/>
      <c r="J114" s="19">
        <f t="shared" si="149"/>
        <v>0</v>
      </c>
      <c r="K114" s="18">
        <f t="shared" si="150"/>
        <v>0</v>
      </c>
      <c r="L114" s="18">
        <f t="shared" si="151"/>
        <v>0</v>
      </c>
      <c r="M114" s="18">
        <f t="shared" si="152"/>
        <v>0</v>
      </c>
      <c r="N114" s="19" t="e">
        <f t="shared" si="153"/>
        <v>#DIV/0!</v>
      </c>
      <c r="O114" s="19" t="e">
        <f t="shared" si="154"/>
        <v>#DIV/0!</v>
      </c>
      <c r="P114" s="20" t="e">
        <f t="shared" si="155"/>
        <v>#DIV/0!</v>
      </c>
    </row>
    <row r="115" spans="1:16" x14ac:dyDescent="0.2">
      <c r="A115" s="57">
        <v>13</v>
      </c>
      <c r="B115" s="56" t="s">
        <v>32</v>
      </c>
      <c r="C115" s="58"/>
      <c r="D115" s="58"/>
      <c r="E115" s="58"/>
      <c r="F115" s="19">
        <f t="shared" si="148"/>
        <v>0</v>
      </c>
      <c r="G115" s="58"/>
      <c r="H115" s="58"/>
      <c r="I115" s="58"/>
      <c r="J115" s="19">
        <f t="shared" si="149"/>
        <v>0</v>
      </c>
      <c r="K115" s="18">
        <f t="shared" si="150"/>
        <v>0</v>
      </c>
      <c r="L115" s="18">
        <f t="shared" si="151"/>
        <v>0</v>
      </c>
      <c r="M115" s="18">
        <f t="shared" si="152"/>
        <v>0</v>
      </c>
      <c r="N115" s="19" t="e">
        <f t="shared" si="153"/>
        <v>#DIV/0!</v>
      </c>
      <c r="O115" s="19" t="e">
        <f t="shared" si="154"/>
        <v>#DIV/0!</v>
      </c>
      <c r="P115" s="20" t="e">
        <f t="shared" si="155"/>
        <v>#DIV/0!</v>
      </c>
    </row>
    <row r="116" spans="1:16" x14ac:dyDescent="0.2">
      <c r="A116" s="57">
        <v>14</v>
      </c>
      <c r="B116" s="56" t="s">
        <v>33</v>
      </c>
      <c r="C116" s="58"/>
      <c r="D116" s="58"/>
      <c r="E116" s="58"/>
      <c r="F116" s="19">
        <f t="shared" si="148"/>
        <v>0</v>
      </c>
      <c r="G116" s="58"/>
      <c r="H116" s="58"/>
      <c r="I116" s="58"/>
      <c r="J116" s="19">
        <f t="shared" si="149"/>
        <v>0</v>
      </c>
      <c r="K116" s="18">
        <f t="shared" si="150"/>
        <v>0</v>
      </c>
      <c r="L116" s="18">
        <f t="shared" si="151"/>
        <v>0</v>
      </c>
      <c r="M116" s="18">
        <f t="shared" si="152"/>
        <v>0</v>
      </c>
      <c r="N116" s="19" t="e">
        <f t="shared" si="153"/>
        <v>#DIV/0!</v>
      </c>
      <c r="O116" s="19" t="e">
        <f t="shared" si="154"/>
        <v>#DIV/0!</v>
      </c>
      <c r="P116" s="20" t="e">
        <f t="shared" si="155"/>
        <v>#DIV/0!</v>
      </c>
    </row>
    <row r="117" spans="1:16" x14ac:dyDescent="0.2">
      <c r="A117" s="57">
        <v>15</v>
      </c>
      <c r="B117" s="56" t="s">
        <v>34</v>
      </c>
      <c r="C117" s="58"/>
      <c r="D117" s="58"/>
      <c r="E117" s="58"/>
      <c r="F117" s="19">
        <f t="shared" si="148"/>
        <v>0</v>
      </c>
      <c r="G117" s="58"/>
      <c r="H117" s="58"/>
      <c r="I117" s="58"/>
      <c r="J117" s="19">
        <f t="shared" si="149"/>
        <v>0</v>
      </c>
      <c r="K117" s="18">
        <f t="shared" si="150"/>
        <v>0</v>
      </c>
      <c r="L117" s="18">
        <f t="shared" si="151"/>
        <v>0</v>
      </c>
      <c r="M117" s="18">
        <f t="shared" si="152"/>
        <v>0</v>
      </c>
      <c r="N117" s="19" t="e">
        <f t="shared" si="153"/>
        <v>#DIV/0!</v>
      </c>
      <c r="O117" s="19" t="e">
        <f t="shared" si="154"/>
        <v>#DIV/0!</v>
      </c>
      <c r="P117" s="20" t="e">
        <f t="shared" si="155"/>
        <v>#DIV/0!</v>
      </c>
    </row>
    <row r="118" spans="1:16" ht="13.5" x14ac:dyDescent="0.25">
      <c r="A118" s="12"/>
      <c r="B118" s="45" t="s">
        <v>35</v>
      </c>
      <c r="C118" s="29"/>
      <c r="D118" s="29">
        <v>9777.7000000000007</v>
      </c>
      <c r="E118" s="29">
        <v>9943.9</v>
      </c>
      <c r="F118" s="46"/>
      <c r="G118" s="29"/>
      <c r="H118" s="29">
        <v>6869.6</v>
      </c>
      <c r="I118" s="29">
        <v>7325.3</v>
      </c>
      <c r="J118" s="32"/>
      <c r="K118" s="31"/>
      <c r="L118" s="31"/>
      <c r="M118" s="31"/>
      <c r="N118" s="31"/>
      <c r="O118" s="32"/>
      <c r="P118" s="30"/>
    </row>
    <row r="119" spans="1:16" x14ac:dyDescent="0.2">
      <c r="A119" s="7"/>
      <c r="B119" s="45"/>
      <c r="C119" s="33"/>
      <c r="D119" s="33"/>
      <c r="E119" s="33"/>
      <c r="F119" s="47"/>
      <c r="G119" s="33"/>
      <c r="H119" s="33"/>
      <c r="I119" s="33"/>
      <c r="J119" s="33"/>
      <c r="K119" s="33"/>
      <c r="L119" s="33"/>
      <c r="M119" s="33"/>
      <c r="N119" s="33"/>
      <c r="O119" s="22"/>
      <c r="P119" s="34"/>
    </row>
    <row r="120" spans="1:16" x14ac:dyDescent="0.2">
      <c r="A120" s="7"/>
      <c r="B120" s="39" t="s">
        <v>36</v>
      </c>
      <c r="C120" s="8">
        <f t="shared" ref="C120:E120" si="156">SUM(C122:C131)</f>
        <v>44049</v>
      </c>
      <c r="D120" s="8">
        <f t="shared" si="156"/>
        <v>54504.600000000006</v>
      </c>
      <c r="E120" s="8">
        <f t="shared" si="156"/>
        <v>48534.299999999996</v>
      </c>
      <c r="F120" s="11">
        <f t="shared" ref="F120:H120" si="157">SUM(F122:F131)</f>
        <v>0.20129750220115938</v>
      </c>
      <c r="G120" s="8">
        <f t="shared" si="157"/>
        <v>44004.600000000006</v>
      </c>
      <c r="H120" s="8">
        <f t="shared" si="157"/>
        <v>63087.399999999994</v>
      </c>
      <c r="I120" s="8">
        <f>SUM(I122:I131)</f>
        <v>58672.4</v>
      </c>
      <c r="J120" s="11">
        <f>SUM(J122:J131)</f>
        <v>0.20094638851745844</v>
      </c>
      <c r="K120" s="10">
        <f>G120-C120</f>
        <v>-44.399999999994179</v>
      </c>
      <c r="L120" s="10">
        <f>H120-D120</f>
        <v>8582.7999999999884</v>
      </c>
      <c r="M120" s="10">
        <f>I120-E120</f>
        <v>10138.100000000006</v>
      </c>
      <c r="N120" s="11">
        <f>G120/C120</f>
        <v>0.99899203160117156</v>
      </c>
      <c r="O120" s="11">
        <f>H120/D120</f>
        <v>1.157469277822422</v>
      </c>
      <c r="P120" s="9">
        <f>I120/E120</f>
        <v>1.2088852625874897</v>
      </c>
    </row>
    <row r="121" spans="1:16" x14ac:dyDescent="0.2">
      <c r="A121" s="7"/>
      <c r="B121" s="40" t="s">
        <v>37</v>
      </c>
      <c r="C121" s="13"/>
      <c r="D121" s="13"/>
      <c r="E121" s="13"/>
      <c r="F121" s="15"/>
      <c r="G121" s="13"/>
      <c r="H121" s="35"/>
      <c r="I121" s="35"/>
      <c r="J121" s="37"/>
      <c r="K121" s="35"/>
      <c r="L121" s="35"/>
      <c r="M121" s="35"/>
      <c r="N121" s="37"/>
      <c r="O121" s="37"/>
      <c r="P121" s="36"/>
    </row>
    <row r="122" spans="1:16" x14ac:dyDescent="0.2">
      <c r="A122" s="16">
        <v>1</v>
      </c>
      <c r="B122" s="48" t="s">
        <v>38</v>
      </c>
      <c r="C122" s="17">
        <v>19326.2</v>
      </c>
      <c r="D122" s="17">
        <v>22514.400000000001</v>
      </c>
      <c r="E122" s="17">
        <v>21595.200000000001</v>
      </c>
      <c r="F122" s="49">
        <f>D122/$D$34</f>
        <v>8.3150642029439392E-2</v>
      </c>
      <c r="G122" s="17">
        <v>18799.3</v>
      </c>
      <c r="H122" s="17">
        <v>22112.1</v>
      </c>
      <c r="I122" s="17">
        <v>20114.8</v>
      </c>
      <c r="J122" s="43">
        <f t="shared" ref="J122:J129" si="158">H122/$H$34</f>
        <v>7.043160183391442E-2</v>
      </c>
      <c r="K122" s="18">
        <f t="shared" ref="K122:K131" si="159">G122-C122</f>
        <v>-526.90000000000146</v>
      </c>
      <c r="L122" s="18">
        <f t="shared" ref="L122:L131" si="160">H122-D122</f>
        <v>-402.30000000000291</v>
      </c>
      <c r="M122" s="18">
        <f t="shared" ref="M122:M131" si="161">I122-E122</f>
        <v>-1480.4000000000015</v>
      </c>
      <c r="N122" s="19">
        <f t="shared" ref="N122:N131" si="162">G122/C122</f>
        <v>0.97273649242996552</v>
      </c>
      <c r="O122" s="19">
        <f t="shared" ref="O122:O131" si="163">H122/D122</f>
        <v>0.98213143588103602</v>
      </c>
      <c r="P122" s="20">
        <f t="shared" ref="P122:P131" si="164">I122/E122</f>
        <v>0.93144772912499063</v>
      </c>
    </row>
    <row r="123" spans="1:16" x14ac:dyDescent="0.2">
      <c r="A123" s="16">
        <v>2</v>
      </c>
      <c r="B123" s="48" t="s">
        <v>39</v>
      </c>
      <c r="C123" s="17">
        <v>500</v>
      </c>
      <c r="D123" s="17">
        <v>500</v>
      </c>
      <c r="E123" s="17">
        <v>286.89999999999998</v>
      </c>
      <c r="F123" s="49">
        <f t="shared" ref="F123:F124" si="165">D123/$D$34</f>
        <v>1.8466102145613338E-3</v>
      </c>
      <c r="G123" s="17">
        <v>500</v>
      </c>
      <c r="H123" s="17">
        <v>200</v>
      </c>
      <c r="I123" s="17">
        <v>192.5</v>
      </c>
      <c r="J123" s="43">
        <f t="shared" si="158"/>
        <v>6.3704127454121883E-4</v>
      </c>
      <c r="K123" s="18">
        <f t="shared" si="159"/>
        <v>0</v>
      </c>
      <c r="L123" s="18">
        <f t="shared" si="160"/>
        <v>-300</v>
      </c>
      <c r="M123" s="18">
        <f t="shared" si="161"/>
        <v>-94.399999999999977</v>
      </c>
      <c r="N123" s="19">
        <f t="shared" si="162"/>
        <v>1</v>
      </c>
      <c r="O123" s="19">
        <f t="shared" si="163"/>
        <v>0.4</v>
      </c>
      <c r="P123" s="20">
        <f t="shared" si="164"/>
        <v>0.67096549320320675</v>
      </c>
    </row>
    <row r="124" spans="1:16" x14ac:dyDescent="0.2">
      <c r="A124" s="16">
        <v>3</v>
      </c>
      <c r="B124" s="48" t="s">
        <v>40</v>
      </c>
      <c r="C124" s="17">
        <v>38</v>
      </c>
      <c r="D124" s="17">
        <v>38</v>
      </c>
      <c r="E124" s="17"/>
      <c r="F124" s="49">
        <f t="shared" si="165"/>
        <v>1.4034237630666137E-4</v>
      </c>
      <c r="G124" s="17">
        <v>38</v>
      </c>
      <c r="H124" s="17">
        <v>38</v>
      </c>
      <c r="I124" s="17">
        <v>21.4</v>
      </c>
      <c r="J124" s="43">
        <f t="shared" si="158"/>
        <v>1.2103784216283159E-4</v>
      </c>
      <c r="K124" s="18">
        <f t="shared" si="159"/>
        <v>0</v>
      </c>
      <c r="L124" s="18">
        <f t="shared" si="160"/>
        <v>0</v>
      </c>
      <c r="M124" s="18">
        <f t="shared" si="161"/>
        <v>21.4</v>
      </c>
      <c r="N124" s="19">
        <f t="shared" si="162"/>
        <v>1</v>
      </c>
      <c r="O124" s="19">
        <f t="shared" si="163"/>
        <v>1</v>
      </c>
      <c r="P124" s="20" t="e">
        <f t="shared" si="164"/>
        <v>#DIV/0!</v>
      </c>
    </row>
    <row r="125" spans="1:16" x14ac:dyDescent="0.2">
      <c r="A125" s="16">
        <v>4</v>
      </c>
      <c r="B125" s="48" t="s">
        <v>41</v>
      </c>
      <c r="C125" s="17"/>
      <c r="D125" s="17"/>
      <c r="E125" s="17"/>
      <c r="F125" s="49">
        <f>D125/$D$34</f>
        <v>0</v>
      </c>
      <c r="G125" s="17"/>
      <c r="H125" s="17"/>
      <c r="I125" s="17"/>
      <c r="J125" s="43">
        <f t="shared" si="158"/>
        <v>0</v>
      </c>
      <c r="K125" s="18">
        <f t="shared" si="159"/>
        <v>0</v>
      </c>
      <c r="L125" s="18">
        <f t="shared" si="160"/>
        <v>0</v>
      </c>
      <c r="M125" s="18">
        <f t="shared" si="161"/>
        <v>0</v>
      </c>
      <c r="N125" s="19" t="e">
        <f t="shared" si="162"/>
        <v>#DIV/0!</v>
      </c>
      <c r="O125" s="19" t="e">
        <f t="shared" si="163"/>
        <v>#DIV/0!</v>
      </c>
      <c r="P125" s="20" t="e">
        <f t="shared" si="164"/>
        <v>#DIV/0!</v>
      </c>
    </row>
    <row r="126" spans="1:16" x14ac:dyDescent="0.2">
      <c r="A126" s="16">
        <v>5</v>
      </c>
      <c r="B126" s="48" t="s">
        <v>42</v>
      </c>
      <c r="C126" s="17"/>
      <c r="D126" s="17"/>
      <c r="E126" s="17"/>
      <c r="F126" s="49">
        <f t="shared" ref="F126:F131" si="166">D126/$D$34</f>
        <v>0</v>
      </c>
      <c r="G126" s="17"/>
      <c r="H126" s="17"/>
      <c r="I126" s="17"/>
      <c r="J126" s="43">
        <f t="shared" si="158"/>
        <v>0</v>
      </c>
      <c r="K126" s="18">
        <f t="shared" si="159"/>
        <v>0</v>
      </c>
      <c r="L126" s="18">
        <f t="shared" si="160"/>
        <v>0</v>
      </c>
      <c r="M126" s="18">
        <f t="shared" si="161"/>
        <v>0</v>
      </c>
      <c r="N126" s="19" t="e">
        <f t="shared" si="162"/>
        <v>#DIV/0!</v>
      </c>
      <c r="O126" s="19" t="e">
        <f t="shared" si="163"/>
        <v>#DIV/0!</v>
      </c>
      <c r="P126" s="20" t="e">
        <f t="shared" si="164"/>
        <v>#DIV/0!</v>
      </c>
    </row>
    <row r="127" spans="1:16" x14ac:dyDescent="0.2">
      <c r="A127" s="16">
        <v>6</v>
      </c>
      <c r="B127" s="48" t="s">
        <v>43</v>
      </c>
      <c r="C127" s="17">
        <v>12396.4</v>
      </c>
      <c r="D127" s="17">
        <v>13076.2</v>
      </c>
      <c r="E127" s="17">
        <v>10949.4</v>
      </c>
      <c r="F127" s="49">
        <f t="shared" si="166"/>
        <v>4.8293288975293829E-2</v>
      </c>
      <c r="G127" s="17">
        <v>12315.7</v>
      </c>
      <c r="H127" s="17">
        <v>20032.3</v>
      </c>
      <c r="I127" s="17">
        <v>18915.599999999999</v>
      </c>
      <c r="J127" s="43">
        <f t="shared" si="158"/>
        <v>6.3807009619960289E-2</v>
      </c>
      <c r="K127" s="18">
        <f t="shared" si="159"/>
        <v>-80.699999999998909</v>
      </c>
      <c r="L127" s="18">
        <f t="shared" si="160"/>
        <v>6956.0999999999985</v>
      </c>
      <c r="M127" s="18">
        <f t="shared" si="161"/>
        <v>7966.1999999999989</v>
      </c>
      <c r="N127" s="19">
        <f t="shared" si="162"/>
        <v>0.99349004549707987</v>
      </c>
      <c r="O127" s="19">
        <f t="shared" si="163"/>
        <v>1.531966473440296</v>
      </c>
      <c r="P127" s="20">
        <f t="shared" si="164"/>
        <v>1.7275467148884869</v>
      </c>
    </row>
    <row r="128" spans="1:16" x14ac:dyDescent="0.2">
      <c r="A128" s="16">
        <v>7</v>
      </c>
      <c r="B128" s="48" t="s">
        <v>44</v>
      </c>
      <c r="C128" s="17">
        <v>330</v>
      </c>
      <c r="D128" s="17">
        <v>315</v>
      </c>
      <c r="E128" s="17">
        <v>114.7</v>
      </c>
      <c r="F128" s="49">
        <f t="shared" si="166"/>
        <v>1.1633644351736402E-3</v>
      </c>
      <c r="G128" s="17">
        <v>160</v>
      </c>
      <c r="H128" s="17">
        <v>92.8</v>
      </c>
      <c r="I128" s="17">
        <v>60.5</v>
      </c>
      <c r="J128" s="43">
        <f t="shared" si="158"/>
        <v>2.9558715138712553E-4</v>
      </c>
      <c r="K128" s="18">
        <f t="shared" si="159"/>
        <v>-170</v>
      </c>
      <c r="L128" s="18">
        <f t="shared" si="160"/>
        <v>-222.2</v>
      </c>
      <c r="M128" s="18">
        <f t="shared" si="161"/>
        <v>-54.2</v>
      </c>
      <c r="N128" s="19">
        <f t="shared" si="162"/>
        <v>0.48484848484848486</v>
      </c>
      <c r="O128" s="19">
        <f t="shared" si="163"/>
        <v>0.29460317460317459</v>
      </c>
      <c r="P128" s="20">
        <f t="shared" si="164"/>
        <v>0.52746294681778549</v>
      </c>
    </row>
    <row r="129" spans="1:16" x14ac:dyDescent="0.2">
      <c r="A129" s="16">
        <v>8</v>
      </c>
      <c r="B129" s="48" t="s">
        <v>45</v>
      </c>
      <c r="C129" s="17">
        <v>5810.3</v>
      </c>
      <c r="D129" s="17">
        <v>8245.2999999999993</v>
      </c>
      <c r="E129" s="17">
        <v>7649.5</v>
      </c>
      <c r="F129" s="49">
        <f t="shared" si="166"/>
        <v>3.045171040424513E-2</v>
      </c>
      <c r="G129" s="17">
        <v>4976.8</v>
      </c>
      <c r="H129" s="17">
        <v>5993.4</v>
      </c>
      <c r="I129" s="17">
        <v>5539.7</v>
      </c>
      <c r="J129" s="43">
        <f t="shared" si="158"/>
        <v>1.9090215874176704E-2</v>
      </c>
      <c r="K129" s="18">
        <f t="shared" si="159"/>
        <v>-833.5</v>
      </c>
      <c r="L129" s="18">
        <f t="shared" si="160"/>
        <v>-2251.8999999999996</v>
      </c>
      <c r="M129" s="18">
        <f t="shared" si="161"/>
        <v>-2109.8000000000002</v>
      </c>
      <c r="N129" s="19">
        <f t="shared" si="162"/>
        <v>0.85654785467187577</v>
      </c>
      <c r="O129" s="19">
        <f t="shared" si="163"/>
        <v>0.72688683249851438</v>
      </c>
      <c r="P129" s="20">
        <f t="shared" si="164"/>
        <v>0.72419112360284987</v>
      </c>
    </row>
    <row r="130" spans="1:16" x14ac:dyDescent="0.2">
      <c r="A130" s="16">
        <v>9</v>
      </c>
      <c r="B130" s="48" t="s">
        <v>46</v>
      </c>
      <c r="C130" s="17">
        <v>5648.1</v>
      </c>
      <c r="D130" s="17">
        <v>9445.7000000000007</v>
      </c>
      <c r="E130" s="17">
        <v>7619.9</v>
      </c>
      <c r="F130" s="49">
        <f t="shared" si="166"/>
        <v>3.4885052207363987E-2</v>
      </c>
      <c r="G130" s="17">
        <v>7214.8</v>
      </c>
      <c r="H130" s="17">
        <v>14618.8</v>
      </c>
      <c r="I130" s="17">
        <v>13827.9</v>
      </c>
      <c r="J130" s="43">
        <f>H130/$H$34</f>
        <v>4.6563894921315852E-2</v>
      </c>
      <c r="K130" s="18">
        <f t="shared" si="159"/>
        <v>1566.6999999999998</v>
      </c>
      <c r="L130" s="18">
        <f t="shared" si="160"/>
        <v>5173.0999999999985</v>
      </c>
      <c r="M130" s="18">
        <f t="shared" si="161"/>
        <v>6208</v>
      </c>
      <c r="N130" s="19">
        <f t="shared" si="162"/>
        <v>1.2773853154158035</v>
      </c>
      <c r="O130" s="19">
        <f t="shared" si="163"/>
        <v>1.5476671924791172</v>
      </c>
      <c r="P130" s="20">
        <f t="shared" si="164"/>
        <v>1.8147088544469088</v>
      </c>
    </row>
    <row r="131" spans="1:16" x14ac:dyDescent="0.2">
      <c r="A131" s="16">
        <v>10</v>
      </c>
      <c r="B131" s="48" t="s">
        <v>47</v>
      </c>
      <c r="C131" s="17"/>
      <c r="D131" s="17">
        <v>370</v>
      </c>
      <c r="E131" s="17">
        <v>318.7</v>
      </c>
      <c r="F131" s="49">
        <f t="shared" si="166"/>
        <v>1.3664915587753871E-3</v>
      </c>
      <c r="G131" s="17"/>
      <c r="H131" s="17"/>
      <c r="I131" s="17"/>
      <c r="J131" s="43">
        <f t="shared" ref="J131" si="167">H131/$H$34</f>
        <v>0</v>
      </c>
      <c r="K131" s="18">
        <f t="shared" si="159"/>
        <v>0</v>
      </c>
      <c r="L131" s="18">
        <f t="shared" si="160"/>
        <v>-370</v>
      </c>
      <c r="M131" s="18">
        <f t="shared" si="161"/>
        <v>-318.7</v>
      </c>
      <c r="N131" s="19" t="e">
        <f t="shared" si="162"/>
        <v>#DIV/0!</v>
      </c>
      <c r="O131" s="19">
        <f t="shared" si="163"/>
        <v>0</v>
      </c>
      <c r="P131" s="20">
        <f t="shared" si="164"/>
        <v>0</v>
      </c>
    </row>
    <row r="132" spans="1:16" ht="13.5" x14ac:dyDescent="0.25">
      <c r="A132" s="7"/>
      <c r="B132" s="45" t="s">
        <v>48</v>
      </c>
      <c r="C132" s="29"/>
      <c r="D132" s="29"/>
      <c r="E132" s="29">
        <v>7325.3</v>
      </c>
      <c r="F132" s="46"/>
      <c r="G132" s="29"/>
      <c r="H132" s="29"/>
      <c r="I132" s="29">
        <v>9692.1</v>
      </c>
      <c r="J132" s="50"/>
      <c r="K132" s="50"/>
      <c r="L132" s="50"/>
      <c r="M132" s="50"/>
      <c r="N132" s="27"/>
      <c r="O132" s="27"/>
      <c r="P132" s="26"/>
    </row>
    <row r="133" spans="1:16" ht="13.5" thickBot="1" x14ac:dyDescent="0.25">
      <c r="A133" s="51"/>
      <c r="B133" s="52" t="s">
        <v>49</v>
      </c>
      <c r="C133" s="53">
        <f>C95+C118-C120-C132</f>
        <v>0</v>
      </c>
      <c r="D133" s="53">
        <f t="shared" ref="D133" si="168">D95+D118-D120-D132</f>
        <v>0</v>
      </c>
      <c r="E133" s="53">
        <f t="shared" ref="E133" si="169">E95+E118-E120-E132</f>
        <v>1.0004441719502211E-11</v>
      </c>
      <c r="F133" s="53"/>
      <c r="G133" s="53">
        <f>G95+G118-G120-G132</f>
        <v>-7.2759576141834259E-12</v>
      </c>
      <c r="H133" s="53">
        <f t="shared" ref="H133" si="170">H95+H118-H120-H132</f>
        <v>0</v>
      </c>
      <c r="I133" s="53">
        <f t="shared" ref="I133" si="171">I95+I118-I120-I132</f>
        <v>0</v>
      </c>
      <c r="J133" s="53"/>
      <c r="K133" s="54"/>
      <c r="L133" s="54"/>
      <c r="M133" s="54"/>
      <c r="N133" s="53"/>
      <c r="O133" s="53"/>
      <c r="P133" s="55"/>
    </row>
    <row r="134" spans="1:16" x14ac:dyDescent="0.2">
      <c r="A134" s="73" t="s">
        <v>3</v>
      </c>
      <c r="B134" s="75" t="s">
        <v>4</v>
      </c>
      <c r="C134" s="76" t="s">
        <v>52</v>
      </c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7"/>
    </row>
    <row r="135" spans="1:16" x14ac:dyDescent="0.2">
      <c r="A135" s="74"/>
      <c r="B135" s="69"/>
      <c r="C135" s="69" t="s">
        <v>5</v>
      </c>
      <c r="D135" s="69"/>
      <c r="E135" s="69"/>
      <c r="F135" s="69"/>
      <c r="G135" s="69" t="s">
        <v>6</v>
      </c>
      <c r="H135" s="69"/>
      <c r="I135" s="69"/>
      <c r="J135" s="69"/>
      <c r="K135" s="69" t="s">
        <v>7</v>
      </c>
      <c r="L135" s="69" t="s">
        <v>7</v>
      </c>
      <c r="M135" s="69" t="s">
        <v>7</v>
      </c>
      <c r="N135" s="69" t="s">
        <v>8</v>
      </c>
      <c r="O135" s="69" t="s">
        <v>8</v>
      </c>
      <c r="P135" s="70" t="s">
        <v>8</v>
      </c>
    </row>
    <row r="136" spans="1:16" ht="25.5" x14ac:dyDescent="0.2">
      <c r="A136" s="74"/>
      <c r="B136" s="69"/>
      <c r="C136" s="6" t="s">
        <v>9</v>
      </c>
      <c r="D136" s="6" t="s">
        <v>10</v>
      </c>
      <c r="E136" s="6" t="s">
        <v>11</v>
      </c>
      <c r="F136" s="6" t="s">
        <v>12</v>
      </c>
      <c r="G136" s="6" t="s">
        <v>9</v>
      </c>
      <c r="H136" s="6" t="s">
        <v>10</v>
      </c>
      <c r="I136" s="6" t="s">
        <v>11</v>
      </c>
      <c r="J136" s="6" t="s">
        <v>12</v>
      </c>
      <c r="K136" s="69"/>
      <c r="L136" s="69"/>
      <c r="M136" s="69"/>
      <c r="N136" s="69"/>
      <c r="O136" s="69"/>
      <c r="P136" s="70"/>
    </row>
    <row r="137" spans="1:16" x14ac:dyDescent="0.2">
      <c r="A137" s="7"/>
      <c r="B137" s="41"/>
      <c r="C137" s="61"/>
      <c r="D137" s="41"/>
      <c r="E137" s="41"/>
      <c r="F137" s="41"/>
      <c r="G137" s="41"/>
      <c r="H137" s="61"/>
      <c r="I137" s="61"/>
      <c r="J137" s="41"/>
      <c r="K137" s="41"/>
      <c r="L137" s="41"/>
      <c r="M137" s="41"/>
      <c r="N137" s="41"/>
      <c r="O137" s="41"/>
      <c r="P137" s="62"/>
    </row>
    <row r="138" spans="1:16" x14ac:dyDescent="0.2">
      <c r="A138" s="7"/>
      <c r="B138" s="39" t="s">
        <v>13</v>
      </c>
      <c r="C138" s="8">
        <f t="shared" ref="C138:D138" si="172">SUM(C140:C144)</f>
        <v>46691</v>
      </c>
      <c r="D138" s="8">
        <f t="shared" si="172"/>
        <v>53588.800000000003</v>
      </c>
      <c r="E138" s="8">
        <f>SUM(E140:E144)</f>
        <v>58029.899999999994</v>
      </c>
      <c r="F138" s="11">
        <f t="shared" ref="F138:H138" si="173">SUM(F140:F144)</f>
        <v>0.23957207776096348</v>
      </c>
      <c r="G138" s="8">
        <f t="shared" si="173"/>
        <v>49299</v>
      </c>
      <c r="H138" s="8">
        <f t="shared" si="173"/>
        <v>70547.100000000006</v>
      </c>
      <c r="I138" s="8">
        <f>SUM(I140:I144)</f>
        <v>72849.8</v>
      </c>
      <c r="J138" s="11">
        <f t="shared" ref="J138" si="174">SUM(J140:J144)</f>
        <v>0.24762786968797959</v>
      </c>
      <c r="K138" s="10">
        <f>G138-C138</f>
        <v>2608</v>
      </c>
      <c r="L138" s="10">
        <f>H138-D138</f>
        <v>16958.300000000003</v>
      </c>
      <c r="M138" s="10">
        <f>I138-E138</f>
        <v>14819.900000000009</v>
      </c>
      <c r="N138" s="11">
        <f>G138/C138</f>
        <v>1.0558565890642737</v>
      </c>
      <c r="O138" s="11">
        <f>H138/D138</f>
        <v>1.3164523183948886</v>
      </c>
      <c r="P138" s="9">
        <f>I138/E138</f>
        <v>1.2553838624571128</v>
      </c>
    </row>
    <row r="139" spans="1:16" x14ac:dyDescent="0.2">
      <c r="A139" s="12"/>
      <c r="B139" s="40" t="s">
        <v>14</v>
      </c>
      <c r="C139" s="13"/>
      <c r="D139" s="13"/>
      <c r="E139" s="13"/>
      <c r="F139" s="15"/>
      <c r="G139" s="13"/>
      <c r="H139" s="13"/>
      <c r="I139" s="13"/>
      <c r="J139" s="15"/>
      <c r="K139" s="13"/>
      <c r="L139" s="13"/>
      <c r="M139" s="13"/>
      <c r="N139" s="15"/>
      <c r="O139" s="15"/>
      <c r="P139" s="14"/>
    </row>
    <row r="140" spans="1:16" x14ac:dyDescent="0.2">
      <c r="A140" s="16">
        <v>1</v>
      </c>
      <c r="B140" s="42" t="s">
        <v>15</v>
      </c>
      <c r="C140" s="17">
        <v>23175.4</v>
      </c>
      <c r="D140" s="17">
        <v>21075.4</v>
      </c>
      <c r="E140" s="17">
        <v>21079.4</v>
      </c>
      <c r="F140" s="43">
        <f>D140/$D$9</f>
        <v>9.4218892149915842E-2</v>
      </c>
      <c r="G140" s="17">
        <v>22671.4</v>
      </c>
      <c r="H140" s="17">
        <v>22671.4</v>
      </c>
      <c r="I140" s="17">
        <v>22435.8</v>
      </c>
      <c r="J140" s="43">
        <f>H140/$H$9</f>
        <v>7.9579039887451936E-2</v>
      </c>
      <c r="K140" s="18">
        <f t="shared" ref="K140:K144" si="175">G140-C140</f>
        <v>-504</v>
      </c>
      <c r="L140" s="18">
        <f t="shared" ref="L140:L144" si="176">H140-D140</f>
        <v>1596</v>
      </c>
      <c r="M140" s="18">
        <f t="shared" ref="M140:M144" si="177">I140-E140</f>
        <v>1356.3999999999978</v>
      </c>
      <c r="N140" s="19">
        <f t="shared" ref="N140:N144" si="178">G140/C140</f>
        <v>0.97825280254062497</v>
      </c>
      <c r="O140" s="19">
        <f t="shared" ref="O140:O144" si="179">H140/D140</f>
        <v>1.0757281000597854</v>
      </c>
      <c r="P140" s="20">
        <f t="shared" ref="P140:P144" si="180">I140/E140</f>
        <v>1.0643471825573783</v>
      </c>
    </row>
    <row r="141" spans="1:16" x14ac:dyDescent="0.2">
      <c r="A141" s="16">
        <v>2</v>
      </c>
      <c r="B141" s="42" t="s">
        <v>16</v>
      </c>
      <c r="C141" s="17">
        <v>6915</v>
      </c>
      <c r="D141" s="17">
        <v>8235</v>
      </c>
      <c r="E141" s="17">
        <v>12672.1</v>
      </c>
      <c r="F141" s="43">
        <f>D141/$D$9</f>
        <v>3.681508188952793E-2</v>
      </c>
      <c r="G141" s="17">
        <v>9385.4</v>
      </c>
      <c r="H141" s="17">
        <v>9605.4</v>
      </c>
      <c r="I141" s="17">
        <v>12174.5</v>
      </c>
      <c r="J141" s="43">
        <f>H141/$H$9</f>
        <v>3.3715981797989132E-2</v>
      </c>
      <c r="K141" s="18">
        <f t="shared" si="175"/>
        <v>2470.3999999999996</v>
      </c>
      <c r="L141" s="18">
        <f t="shared" si="176"/>
        <v>1370.3999999999996</v>
      </c>
      <c r="M141" s="18">
        <f t="shared" si="177"/>
        <v>-497.60000000000036</v>
      </c>
      <c r="N141" s="19">
        <f t="shared" si="178"/>
        <v>1.3572523499638467</v>
      </c>
      <c r="O141" s="19">
        <f t="shared" si="179"/>
        <v>1.1664116575591985</v>
      </c>
      <c r="P141" s="20">
        <f t="shared" si="180"/>
        <v>0.96073263310737755</v>
      </c>
    </row>
    <row r="142" spans="1:16" x14ac:dyDescent="0.2">
      <c r="A142" s="16">
        <v>3</v>
      </c>
      <c r="B142" s="42" t="s">
        <v>17</v>
      </c>
      <c r="C142" s="17"/>
      <c r="D142" s="17"/>
      <c r="E142" s="17"/>
      <c r="F142" s="43">
        <f>D142/$D$9</f>
        <v>0</v>
      </c>
      <c r="G142" s="17"/>
      <c r="H142" s="17"/>
      <c r="I142" s="17"/>
      <c r="J142" s="43">
        <f>H142/$H$9</f>
        <v>0</v>
      </c>
      <c r="K142" s="18">
        <f t="shared" si="175"/>
        <v>0</v>
      </c>
      <c r="L142" s="18">
        <f t="shared" si="176"/>
        <v>0</v>
      </c>
      <c r="M142" s="18">
        <f t="shared" si="177"/>
        <v>0</v>
      </c>
      <c r="N142" s="19" t="e">
        <f t="shared" si="178"/>
        <v>#DIV/0!</v>
      </c>
      <c r="O142" s="19" t="e">
        <f t="shared" si="179"/>
        <v>#DIV/0!</v>
      </c>
      <c r="P142" s="20" t="e">
        <f t="shared" si="180"/>
        <v>#DIV/0!</v>
      </c>
    </row>
    <row r="143" spans="1:16" x14ac:dyDescent="0.2">
      <c r="A143" s="16">
        <v>4</v>
      </c>
      <c r="B143" s="42" t="s">
        <v>18</v>
      </c>
      <c r="C143" s="17">
        <v>16600.599999999999</v>
      </c>
      <c r="D143" s="17">
        <v>16600.599999999999</v>
      </c>
      <c r="E143" s="17">
        <v>16600.599999999999</v>
      </c>
      <c r="F143" s="43">
        <f>D143/$D$9</f>
        <v>7.421401923683027E-2</v>
      </c>
      <c r="G143" s="17">
        <v>17242.2</v>
      </c>
      <c r="H143" s="17">
        <v>17242.2</v>
      </c>
      <c r="I143" s="17">
        <v>17242.2</v>
      </c>
      <c r="J143" s="43">
        <f>H143/$H$9</f>
        <v>6.0521966951640561E-2</v>
      </c>
      <c r="K143" s="18">
        <f t="shared" si="175"/>
        <v>641.60000000000218</v>
      </c>
      <c r="L143" s="18">
        <f t="shared" si="176"/>
        <v>641.60000000000218</v>
      </c>
      <c r="M143" s="18">
        <f t="shared" si="177"/>
        <v>641.60000000000218</v>
      </c>
      <c r="N143" s="19">
        <f t="shared" si="178"/>
        <v>1.0386492054504055</v>
      </c>
      <c r="O143" s="19">
        <f t="shared" si="179"/>
        <v>1.0386492054504055</v>
      </c>
      <c r="P143" s="20">
        <f t="shared" si="180"/>
        <v>1.0386492054504055</v>
      </c>
    </row>
    <row r="144" spans="1:16" x14ac:dyDescent="0.2">
      <c r="A144" s="16">
        <v>5</v>
      </c>
      <c r="B144" s="42" t="s">
        <v>19</v>
      </c>
      <c r="C144" s="22">
        <f>SUM(C146:C160)</f>
        <v>0</v>
      </c>
      <c r="D144" s="22">
        <f>SUM(D146:D160)</f>
        <v>7677.7999999999993</v>
      </c>
      <c r="E144" s="22">
        <f>SUM(E146:E160)</f>
        <v>7677.7999999999993</v>
      </c>
      <c r="F144" s="43">
        <f>D144/$D$9</f>
        <v>3.4324084484689439E-2</v>
      </c>
      <c r="G144" s="23"/>
      <c r="H144" s="23">
        <f>SUM(H146:H160)</f>
        <v>21028.100000000002</v>
      </c>
      <c r="I144" s="23">
        <f>SUM(I146:I160)</f>
        <v>20997.300000000003</v>
      </c>
      <c r="J144" s="43">
        <f>H144/$H$9</f>
        <v>7.3810881050897975E-2</v>
      </c>
      <c r="K144" s="18">
        <f t="shared" si="175"/>
        <v>0</v>
      </c>
      <c r="L144" s="18">
        <f t="shared" si="176"/>
        <v>13350.300000000003</v>
      </c>
      <c r="M144" s="18">
        <f t="shared" si="177"/>
        <v>13319.500000000004</v>
      </c>
      <c r="N144" s="19" t="e">
        <f t="shared" si="178"/>
        <v>#DIV/0!</v>
      </c>
      <c r="O144" s="19">
        <f t="shared" si="179"/>
        <v>2.738818411524135</v>
      </c>
      <c r="P144" s="20">
        <f t="shared" si="180"/>
        <v>2.7348068457110117</v>
      </c>
    </row>
    <row r="145" spans="1:16" ht="13.5" x14ac:dyDescent="0.25">
      <c r="A145" s="16"/>
      <c r="B145" s="44" t="s">
        <v>14</v>
      </c>
      <c r="C145" s="17"/>
      <c r="D145" s="17"/>
      <c r="E145" s="25"/>
      <c r="F145" s="27"/>
      <c r="G145" s="17"/>
      <c r="H145" s="17"/>
      <c r="I145" s="25"/>
      <c r="J145" s="27"/>
      <c r="K145" s="18"/>
      <c r="L145" s="18"/>
      <c r="M145" s="18"/>
      <c r="N145" s="27"/>
      <c r="O145" s="19"/>
      <c r="P145" s="20"/>
    </row>
    <row r="146" spans="1:16" ht="25.5" x14ac:dyDescent="0.2">
      <c r="A146" s="57">
        <v>1</v>
      </c>
      <c r="B146" s="56" t="s">
        <v>20</v>
      </c>
      <c r="C146" s="58"/>
      <c r="D146" s="58">
        <v>98.6</v>
      </c>
      <c r="E146" s="58">
        <v>98.6</v>
      </c>
      <c r="F146" s="19">
        <f>D146/$D$15</f>
        <v>5.0035522175987009E-3</v>
      </c>
      <c r="G146" s="58"/>
      <c r="H146" s="58"/>
      <c r="I146" s="58"/>
      <c r="J146" s="19">
        <f t="shared" ref="J146" si="181">H146/$H$15</f>
        <v>0</v>
      </c>
      <c r="K146" s="18">
        <f t="shared" ref="K146" si="182">G146-C146</f>
        <v>0</v>
      </c>
      <c r="L146" s="18">
        <f t="shared" ref="L146" si="183">H146-D146</f>
        <v>-98.6</v>
      </c>
      <c r="M146" s="18">
        <f t="shared" ref="M146" si="184">I146-E146</f>
        <v>-98.6</v>
      </c>
      <c r="N146" s="19" t="e">
        <f t="shared" ref="N146" si="185">G146/C146</f>
        <v>#DIV/0!</v>
      </c>
      <c r="O146" s="19">
        <f t="shared" ref="O146" si="186">H146/D146</f>
        <v>0</v>
      </c>
      <c r="P146" s="20">
        <f t="shared" ref="P146" si="187">I146/E146</f>
        <v>0</v>
      </c>
    </row>
    <row r="147" spans="1:16" ht="25.5" x14ac:dyDescent="0.2">
      <c r="A147" s="57">
        <v>2</v>
      </c>
      <c r="B147" s="56" t="s">
        <v>21</v>
      </c>
      <c r="C147" s="58"/>
      <c r="D147" s="58"/>
      <c r="E147" s="58"/>
      <c r="F147" s="19"/>
      <c r="G147" s="58"/>
      <c r="H147" s="58">
        <v>186.7</v>
      </c>
      <c r="I147" s="58">
        <v>186.7</v>
      </c>
      <c r="J147" s="19"/>
      <c r="K147" s="18"/>
      <c r="L147" s="18"/>
      <c r="M147" s="18"/>
      <c r="N147" s="19"/>
      <c r="O147" s="19"/>
      <c r="P147" s="20"/>
    </row>
    <row r="148" spans="1:16" x14ac:dyDescent="0.2">
      <c r="A148" s="57">
        <v>3</v>
      </c>
      <c r="B148" s="56" t="s">
        <v>22</v>
      </c>
      <c r="C148" s="58">
        <v>0</v>
      </c>
      <c r="D148" s="58">
        <v>0</v>
      </c>
      <c r="E148" s="58">
        <v>0</v>
      </c>
      <c r="F148" s="19">
        <f t="shared" ref="F148:F150" si="188">D148/$D$15</f>
        <v>0</v>
      </c>
      <c r="G148" s="58"/>
      <c r="H148" s="58"/>
      <c r="I148" s="58"/>
      <c r="J148" s="19">
        <f t="shared" ref="J148:J150" si="189">H148/$H$15</f>
        <v>0</v>
      </c>
      <c r="K148" s="18">
        <f t="shared" ref="K148:K150" si="190">G148-C148</f>
        <v>0</v>
      </c>
      <c r="L148" s="18">
        <f t="shared" ref="L148:L150" si="191">H148-D148</f>
        <v>0</v>
      </c>
      <c r="M148" s="18">
        <f t="shared" ref="M148:M150" si="192">I148-E148</f>
        <v>0</v>
      </c>
      <c r="N148" s="19" t="e">
        <f t="shared" ref="N148:N150" si="193">G148/C148</f>
        <v>#DIV/0!</v>
      </c>
      <c r="O148" s="19" t="e">
        <f t="shared" ref="O148:O150" si="194">H148/D148</f>
        <v>#DIV/0!</v>
      </c>
      <c r="P148" s="20" t="e">
        <f t="shared" ref="P148:P150" si="195">I148/E148</f>
        <v>#DIV/0!</v>
      </c>
    </row>
    <row r="149" spans="1:16" x14ac:dyDescent="0.2">
      <c r="A149" s="57">
        <v>4</v>
      </c>
      <c r="B149" s="56" t="s">
        <v>23</v>
      </c>
      <c r="C149" s="58"/>
      <c r="D149" s="58"/>
      <c r="E149" s="58"/>
      <c r="F149" s="19">
        <f t="shared" si="188"/>
        <v>0</v>
      </c>
      <c r="G149" s="58"/>
      <c r="H149" s="58">
        <v>5858.9</v>
      </c>
      <c r="I149" s="58">
        <v>5858.9</v>
      </c>
      <c r="J149" s="19">
        <f t="shared" si="189"/>
        <v>9.7117102781120596E-2</v>
      </c>
      <c r="K149" s="18">
        <f t="shared" si="190"/>
        <v>0</v>
      </c>
      <c r="L149" s="18">
        <f t="shared" si="191"/>
        <v>5858.9</v>
      </c>
      <c r="M149" s="18">
        <f t="shared" si="192"/>
        <v>5858.9</v>
      </c>
      <c r="N149" s="19" t="e">
        <f t="shared" si="193"/>
        <v>#DIV/0!</v>
      </c>
      <c r="O149" s="19" t="e">
        <f t="shared" si="194"/>
        <v>#DIV/0!</v>
      </c>
      <c r="P149" s="20" t="e">
        <f t="shared" si="195"/>
        <v>#DIV/0!</v>
      </c>
    </row>
    <row r="150" spans="1:16" x14ac:dyDescent="0.2">
      <c r="A150" s="57">
        <v>5</v>
      </c>
      <c r="B150" s="56" t="s">
        <v>24</v>
      </c>
      <c r="C150" s="58"/>
      <c r="D150" s="58">
        <v>4661.8999999999996</v>
      </c>
      <c r="E150" s="58">
        <v>4661.8999999999996</v>
      </c>
      <c r="F150" s="19">
        <f t="shared" si="188"/>
        <v>0.23657261747691058</v>
      </c>
      <c r="G150" s="58"/>
      <c r="H150" s="58">
        <v>10809.3</v>
      </c>
      <c r="I150" s="58">
        <v>10778.5</v>
      </c>
      <c r="J150" s="19">
        <f t="shared" si="189"/>
        <v>0.17917491322466109</v>
      </c>
      <c r="K150" s="18">
        <f t="shared" si="190"/>
        <v>0</v>
      </c>
      <c r="L150" s="18">
        <f t="shared" si="191"/>
        <v>6147.4</v>
      </c>
      <c r="M150" s="18">
        <f t="shared" si="192"/>
        <v>6116.6</v>
      </c>
      <c r="N150" s="19" t="e">
        <f t="shared" si="193"/>
        <v>#DIV/0!</v>
      </c>
      <c r="O150" s="19">
        <f t="shared" si="194"/>
        <v>2.3186469036229864</v>
      </c>
      <c r="P150" s="20">
        <f t="shared" si="195"/>
        <v>2.3120401553014869</v>
      </c>
    </row>
    <row r="151" spans="1:16" x14ac:dyDescent="0.2">
      <c r="A151" s="57">
        <v>6</v>
      </c>
      <c r="B151" s="56" t="s">
        <v>25</v>
      </c>
      <c r="C151" s="58"/>
      <c r="D151" s="58"/>
      <c r="E151" s="58"/>
      <c r="F151" s="19"/>
      <c r="G151" s="58"/>
      <c r="H151" s="58"/>
      <c r="I151" s="58"/>
      <c r="J151" s="19"/>
      <c r="K151" s="18"/>
      <c r="L151" s="18"/>
      <c r="M151" s="18"/>
      <c r="N151" s="19"/>
      <c r="O151" s="19"/>
      <c r="P151" s="20"/>
    </row>
    <row r="152" spans="1:16" x14ac:dyDescent="0.2">
      <c r="A152" s="57">
        <v>7</v>
      </c>
      <c r="B152" s="56" t="s">
        <v>26</v>
      </c>
      <c r="C152" s="58"/>
      <c r="D152" s="58"/>
      <c r="E152" s="58"/>
      <c r="F152" s="19"/>
      <c r="G152" s="58"/>
      <c r="H152" s="58"/>
      <c r="I152" s="58"/>
      <c r="J152" s="19"/>
      <c r="K152" s="18"/>
      <c r="L152" s="18"/>
      <c r="M152" s="18"/>
      <c r="N152" s="19"/>
      <c r="O152" s="19"/>
      <c r="P152" s="20"/>
    </row>
    <row r="153" spans="1:16" x14ac:dyDescent="0.2">
      <c r="A153" s="57">
        <v>8</v>
      </c>
      <c r="B153" s="56" t="s">
        <v>27</v>
      </c>
      <c r="C153" s="58"/>
      <c r="D153" s="58"/>
      <c r="E153" s="58"/>
      <c r="F153" s="19">
        <f t="shared" ref="F153:F160" si="196">D153/$D$15</f>
        <v>0</v>
      </c>
      <c r="G153" s="58"/>
      <c r="H153" s="58"/>
      <c r="I153" s="58"/>
      <c r="J153" s="19">
        <f t="shared" ref="J153:J160" si="197">H153/$H$15</f>
        <v>0</v>
      </c>
      <c r="K153" s="18">
        <f t="shared" ref="K153:K160" si="198">G153-C153</f>
        <v>0</v>
      </c>
      <c r="L153" s="18">
        <f t="shared" ref="L153:L160" si="199">H153-D153</f>
        <v>0</v>
      </c>
      <c r="M153" s="18">
        <f t="shared" ref="M153:M160" si="200">I153-E153</f>
        <v>0</v>
      </c>
      <c r="N153" s="19" t="e">
        <f t="shared" ref="N153:N160" si="201">G153/C153</f>
        <v>#DIV/0!</v>
      </c>
      <c r="O153" s="19" t="e">
        <f t="shared" ref="O153:O160" si="202">H153/D153</f>
        <v>#DIV/0!</v>
      </c>
      <c r="P153" s="20" t="e">
        <f t="shared" ref="P153:P160" si="203">I153/E153</f>
        <v>#DIV/0!</v>
      </c>
    </row>
    <row r="154" spans="1:16" x14ac:dyDescent="0.2">
      <c r="A154" s="57">
        <v>9</v>
      </c>
      <c r="B154" s="56" t="s">
        <v>28</v>
      </c>
      <c r="C154" s="58"/>
      <c r="D154" s="58">
        <v>802.4</v>
      </c>
      <c r="E154" s="58">
        <v>802.4</v>
      </c>
      <c r="F154" s="19">
        <f t="shared" si="196"/>
        <v>4.0718562874251497E-2</v>
      </c>
      <c r="G154" s="58"/>
      <c r="H154" s="58">
        <v>959.7</v>
      </c>
      <c r="I154" s="58">
        <v>959.7</v>
      </c>
      <c r="J154" s="19">
        <f t="shared" si="197"/>
        <v>1.5907983331178457E-2</v>
      </c>
      <c r="K154" s="18">
        <f t="shared" si="198"/>
        <v>0</v>
      </c>
      <c r="L154" s="18">
        <f t="shared" si="199"/>
        <v>157.30000000000007</v>
      </c>
      <c r="M154" s="18">
        <f t="shared" si="200"/>
        <v>157.30000000000007</v>
      </c>
      <c r="N154" s="19" t="e">
        <f t="shared" si="201"/>
        <v>#DIV/0!</v>
      </c>
      <c r="O154" s="19">
        <f t="shared" si="202"/>
        <v>1.1960368893320041</v>
      </c>
      <c r="P154" s="20">
        <f t="shared" si="203"/>
        <v>1.1960368893320041</v>
      </c>
    </row>
    <row r="155" spans="1:16" x14ac:dyDescent="0.2">
      <c r="A155" s="57">
        <v>10</v>
      </c>
      <c r="B155" s="56" t="s">
        <v>29</v>
      </c>
      <c r="C155" s="58"/>
      <c r="D155" s="58"/>
      <c r="E155" s="58"/>
      <c r="F155" s="19">
        <f t="shared" si="196"/>
        <v>0</v>
      </c>
      <c r="G155" s="58"/>
      <c r="H155" s="58">
        <v>2072.9</v>
      </c>
      <c r="I155" s="58">
        <v>2072.9</v>
      </c>
      <c r="J155" s="19">
        <f t="shared" si="197"/>
        <v>3.4360382043555092E-2</v>
      </c>
      <c r="K155" s="18">
        <f t="shared" si="198"/>
        <v>0</v>
      </c>
      <c r="L155" s="18">
        <f t="shared" si="199"/>
        <v>2072.9</v>
      </c>
      <c r="M155" s="18">
        <f t="shared" si="200"/>
        <v>2072.9</v>
      </c>
      <c r="N155" s="19" t="e">
        <f t="shared" si="201"/>
        <v>#DIV/0!</v>
      </c>
      <c r="O155" s="19" t="e">
        <f t="shared" si="202"/>
        <v>#DIV/0!</v>
      </c>
      <c r="P155" s="20" t="e">
        <f t="shared" si="203"/>
        <v>#DIV/0!</v>
      </c>
    </row>
    <row r="156" spans="1:16" x14ac:dyDescent="0.2">
      <c r="A156" s="57">
        <v>11</v>
      </c>
      <c r="B156" s="56" t="s">
        <v>30</v>
      </c>
      <c r="C156" s="58"/>
      <c r="D156" s="58">
        <v>1114.9000000000001</v>
      </c>
      <c r="E156" s="58">
        <v>1114.9000000000001</v>
      </c>
      <c r="F156" s="19">
        <f t="shared" si="196"/>
        <v>5.6576677154166248E-2</v>
      </c>
      <c r="G156" s="58"/>
      <c r="H156" s="58">
        <v>1114.9000000000001</v>
      </c>
      <c r="I156" s="58">
        <v>1114.9000000000001</v>
      </c>
      <c r="J156" s="19">
        <f t="shared" si="197"/>
        <v>1.8480577905523456E-2</v>
      </c>
      <c r="K156" s="18">
        <f t="shared" si="198"/>
        <v>0</v>
      </c>
      <c r="L156" s="18">
        <f t="shared" si="199"/>
        <v>0</v>
      </c>
      <c r="M156" s="18">
        <f t="shared" si="200"/>
        <v>0</v>
      </c>
      <c r="N156" s="19" t="e">
        <f t="shared" si="201"/>
        <v>#DIV/0!</v>
      </c>
      <c r="O156" s="19">
        <f t="shared" si="202"/>
        <v>1</v>
      </c>
      <c r="P156" s="20">
        <f t="shared" si="203"/>
        <v>1</v>
      </c>
    </row>
    <row r="157" spans="1:16" x14ac:dyDescent="0.2">
      <c r="A157" s="57">
        <v>12</v>
      </c>
      <c r="B157" s="56" t="s">
        <v>31</v>
      </c>
      <c r="C157" s="58"/>
      <c r="D157" s="58"/>
      <c r="E157" s="58"/>
      <c r="F157" s="19">
        <f t="shared" si="196"/>
        <v>0</v>
      </c>
      <c r="G157" s="58"/>
      <c r="H157" s="58"/>
      <c r="I157" s="58"/>
      <c r="J157" s="19">
        <f t="shared" si="197"/>
        <v>0</v>
      </c>
      <c r="K157" s="18">
        <f t="shared" si="198"/>
        <v>0</v>
      </c>
      <c r="L157" s="18">
        <f t="shared" si="199"/>
        <v>0</v>
      </c>
      <c r="M157" s="18">
        <f t="shared" si="200"/>
        <v>0</v>
      </c>
      <c r="N157" s="19" t="e">
        <f t="shared" si="201"/>
        <v>#DIV/0!</v>
      </c>
      <c r="O157" s="19" t="e">
        <f t="shared" si="202"/>
        <v>#DIV/0!</v>
      </c>
      <c r="P157" s="20" t="e">
        <f t="shared" si="203"/>
        <v>#DIV/0!</v>
      </c>
    </row>
    <row r="158" spans="1:16" x14ac:dyDescent="0.2">
      <c r="A158" s="57">
        <v>13</v>
      </c>
      <c r="B158" s="56" t="s">
        <v>32</v>
      </c>
      <c r="C158" s="58"/>
      <c r="D158" s="58">
        <v>1000</v>
      </c>
      <c r="E158" s="58">
        <v>1000</v>
      </c>
      <c r="F158" s="19">
        <f t="shared" si="196"/>
        <v>5.0745965695727188E-2</v>
      </c>
      <c r="G158" s="58"/>
      <c r="H158" s="58"/>
      <c r="I158" s="58"/>
      <c r="J158" s="19">
        <f t="shared" si="197"/>
        <v>0</v>
      </c>
      <c r="K158" s="18">
        <f t="shared" si="198"/>
        <v>0</v>
      </c>
      <c r="L158" s="18">
        <f t="shared" si="199"/>
        <v>-1000</v>
      </c>
      <c r="M158" s="18">
        <f t="shared" si="200"/>
        <v>-1000</v>
      </c>
      <c r="N158" s="19" t="e">
        <f t="shared" si="201"/>
        <v>#DIV/0!</v>
      </c>
      <c r="O158" s="19">
        <f t="shared" si="202"/>
        <v>0</v>
      </c>
      <c r="P158" s="20">
        <f t="shared" si="203"/>
        <v>0</v>
      </c>
    </row>
    <row r="159" spans="1:16" x14ac:dyDescent="0.2">
      <c r="A159" s="57">
        <v>14</v>
      </c>
      <c r="B159" s="56" t="s">
        <v>33</v>
      </c>
      <c r="C159" s="58"/>
      <c r="D159" s="58"/>
      <c r="E159" s="58"/>
      <c r="F159" s="19">
        <f t="shared" si="196"/>
        <v>0</v>
      </c>
      <c r="G159" s="58"/>
      <c r="H159" s="58"/>
      <c r="I159" s="58"/>
      <c r="J159" s="19">
        <f t="shared" si="197"/>
        <v>0</v>
      </c>
      <c r="K159" s="18">
        <f t="shared" si="198"/>
        <v>0</v>
      </c>
      <c r="L159" s="18">
        <f t="shared" si="199"/>
        <v>0</v>
      </c>
      <c r="M159" s="18">
        <f t="shared" si="200"/>
        <v>0</v>
      </c>
      <c r="N159" s="19" t="e">
        <f t="shared" si="201"/>
        <v>#DIV/0!</v>
      </c>
      <c r="O159" s="19" t="e">
        <f t="shared" si="202"/>
        <v>#DIV/0!</v>
      </c>
      <c r="P159" s="20" t="e">
        <f t="shared" si="203"/>
        <v>#DIV/0!</v>
      </c>
    </row>
    <row r="160" spans="1:16" ht="13.5" x14ac:dyDescent="0.25">
      <c r="A160" s="57">
        <v>15</v>
      </c>
      <c r="B160" s="56" t="s">
        <v>34</v>
      </c>
      <c r="C160" s="59"/>
      <c r="D160" s="59"/>
      <c r="E160" s="59"/>
      <c r="F160" s="19">
        <f t="shared" si="196"/>
        <v>0</v>
      </c>
      <c r="G160" s="58"/>
      <c r="H160" s="58">
        <v>25.7</v>
      </c>
      <c r="I160" s="58">
        <v>25.7</v>
      </c>
      <c r="J160" s="19">
        <f t="shared" si="197"/>
        <v>4.2600309639604695E-4</v>
      </c>
      <c r="K160" s="18">
        <f t="shared" si="198"/>
        <v>0</v>
      </c>
      <c r="L160" s="18">
        <f t="shared" si="199"/>
        <v>25.7</v>
      </c>
      <c r="M160" s="18">
        <f t="shared" si="200"/>
        <v>25.7</v>
      </c>
      <c r="N160" s="19" t="e">
        <f t="shared" si="201"/>
        <v>#DIV/0!</v>
      </c>
      <c r="O160" s="19" t="e">
        <f t="shared" si="202"/>
        <v>#DIV/0!</v>
      </c>
      <c r="P160" s="20" t="e">
        <f t="shared" si="203"/>
        <v>#DIV/0!</v>
      </c>
    </row>
    <row r="161" spans="1:16" ht="13.5" x14ac:dyDescent="0.25">
      <c r="A161" s="12"/>
      <c r="B161" s="45" t="s">
        <v>35</v>
      </c>
      <c r="C161" s="29"/>
      <c r="D161" s="29">
        <v>10709.5</v>
      </c>
      <c r="E161" s="29">
        <v>10783.6</v>
      </c>
      <c r="F161" s="46"/>
      <c r="G161" s="29"/>
      <c r="H161" s="29">
        <v>7267</v>
      </c>
      <c r="I161" s="29">
        <v>7267</v>
      </c>
      <c r="J161" s="32"/>
      <c r="K161" s="31"/>
      <c r="L161" s="31"/>
      <c r="M161" s="31"/>
      <c r="N161" s="31"/>
      <c r="O161" s="32"/>
      <c r="P161" s="30"/>
    </row>
    <row r="162" spans="1:16" x14ac:dyDescent="0.2">
      <c r="A162" s="7"/>
      <c r="B162" s="45"/>
      <c r="C162" s="33"/>
      <c r="D162" s="33"/>
      <c r="E162" s="33"/>
      <c r="F162" s="47"/>
      <c r="G162" s="33"/>
      <c r="H162" s="33"/>
      <c r="I162" s="33"/>
      <c r="J162" s="33"/>
      <c r="K162" s="33"/>
      <c r="L162" s="33"/>
      <c r="M162" s="33"/>
      <c r="N162" s="33"/>
      <c r="O162" s="22"/>
      <c r="P162" s="34"/>
    </row>
    <row r="163" spans="1:16" x14ac:dyDescent="0.2">
      <c r="A163" s="7"/>
      <c r="B163" s="39" t="s">
        <v>36</v>
      </c>
      <c r="C163" s="8">
        <f t="shared" ref="C163:E163" si="204">SUM(C165:C174)</f>
        <v>46691</v>
      </c>
      <c r="D163" s="8">
        <f t="shared" si="204"/>
        <v>64298.299999999996</v>
      </c>
      <c r="E163" s="8">
        <f t="shared" si="204"/>
        <v>61546.5</v>
      </c>
      <c r="F163" s="11">
        <f t="shared" ref="F163:H163" si="205">SUM(F165:F174)</f>
        <v>0.23746779511785804</v>
      </c>
      <c r="G163" s="8">
        <f t="shared" si="205"/>
        <v>49299</v>
      </c>
      <c r="H163" s="8">
        <f t="shared" si="205"/>
        <v>77814.100000000006</v>
      </c>
      <c r="I163" s="8">
        <f>SUM(I165:I174)</f>
        <v>73329.799999999988</v>
      </c>
      <c r="J163" s="11">
        <f>SUM(J165:J174)</f>
        <v>0.2478539672063893</v>
      </c>
      <c r="K163" s="10">
        <f>G163-C163</f>
        <v>2608</v>
      </c>
      <c r="L163" s="10">
        <f>H163-D163</f>
        <v>13515.80000000001</v>
      </c>
      <c r="M163" s="10">
        <f>I163-E163</f>
        <v>11783.299999999988</v>
      </c>
      <c r="N163" s="11">
        <f>G163/C163</f>
        <v>1.0558565890642737</v>
      </c>
      <c r="O163" s="11">
        <f>H163/D163</f>
        <v>1.2102046243835376</v>
      </c>
      <c r="P163" s="9">
        <f>I163/E163</f>
        <v>1.1914536163713614</v>
      </c>
    </row>
    <row r="164" spans="1:16" x14ac:dyDescent="0.2">
      <c r="A164" s="7"/>
      <c r="B164" s="40" t="s">
        <v>37</v>
      </c>
      <c r="C164" s="13"/>
      <c r="D164" s="13"/>
      <c r="E164" s="13"/>
      <c r="F164" s="15"/>
      <c r="G164" s="13"/>
      <c r="H164" s="35"/>
      <c r="I164" s="35"/>
      <c r="J164" s="37"/>
      <c r="K164" s="35"/>
      <c r="L164" s="35"/>
      <c r="M164" s="35"/>
      <c r="N164" s="37"/>
      <c r="O164" s="37"/>
      <c r="P164" s="36"/>
    </row>
    <row r="165" spans="1:16" x14ac:dyDescent="0.2">
      <c r="A165" s="16">
        <v>1</v>
      </c>
      <c r="B165" s="48" t="s">
        <v>38</v>
      </c>
      <c r="C165" s="17">
        <v>22725.1</v>
      </c>
      <c r="D165" s="17">
        <v>23711.4</v>
      </c>
      <c r="E165" s="17">
        <v>23094.799999999999</v>
      </c>
      <c r="F165" s="49">
        <f>D165/$D$34</f>
        <v>8.7571426883099227E-2</v>
      </c>
      <c r="G165" s="17">
        <v>21184.400000000001</v>
      </c>
      <c r="H165" s="17">
        <v>24497.200000000001</v>
      </c>
      <c r="I165" s="17">
        <v>22651.5</v>
      </c>
      <c r="J165" s="43">
        <f t="shared" ref="J165:J172" si="206">H165/$H$34</f>
        <v>7.8028637553455737E-2</v>
      </c>
      <c r="K165" s="18">
        <f t="shared" ref="K165:K174" si="207">G165-C165</f>
        <v>-1540.6999999999971</v>
      </c>
      <c r="L165" s="18">
        <f t="shared" ref="L165:L174" si="208">H165-D165</f>
        <v>785.79999999999927</v>
      </c>
      <c r="M165" s="18">
        <f t="shared" ref="M165:M175" si="209">I165-E165</f>
        <v>-443.29999999999927</v>
      </c>
      <c r="N165" s="19">
        <f t="shared" ref="N165:N174" si="210">G165/C165</f>
        <v>0.93220271857989634</v>
      </c>
      <c r="O165" s="19">
        <f t="shared" ref="O165:O174" si="211">H165/D165</f>
        <v>1.0331401772986832</v>
      </c>
      <c r="P165" s="20">
        <f t="shared" ref="P165:P175" si="212">I165/E165</f>
        <v>0.98080520290281803</v>
      </c>
    </row>
    <row r="166" spans="1:16" x14ac:dyDescent="0.2">
      <c r="A166" s="16">
        <v>2</v>
      </c>
      <c r="B166" s="48" t="s">
        <v>39</v>
      </c>
      <c r="C166" s="17">
        <v>750</v>
      </c>
      <c r="D166" s="17">
        <v>550</v>
      </c>
      <c r="E166" s="17">
        <v>527.5</v>
      </c>
      <c r="F166" s="49">
        <f t="shared" ref="F166:F167" si="213">D166/$D$34</f>
        <v>2.0312712360174671E-3</v>
      </c>
      <c r="G166" s="17">
        <v>250</v>
      </c>
      <c r="H166" s="17">
        <v>250</v>
      </c>
      <c r="I166" s="17">
        <v>245.7</v>
      </c>
      <c r="J166" s="43">
        <f t="shared" si="206"/>
        <v>7.9630159317652354E-4</v>
      </c>
      <c r="K166" s="18">
        <f t="shared" si="207"/>
        <v>-500</v>
      </c>
      <c r="L166" s="18">
        <f t="shared" si="208"/>
        <v>-300</v>
      </c>
      <c r="M166" s="18">
        <f t="shared" si="209"/>
        <v>-281.8</v>
      </c>
      <c r="N166" s="19">
        <f t="shared" si="210"/>
        <v>0.33333333333333331</v>
      </c>
      <c r="O166" s="19">
        <f t="shared" si="211"/>
        <v>0.45454545454545453</v>
      </c>
      <c r="P166" s="20">
        <f t="shared" si="212"/>
        <v>0.46578199052132702</v>
      </c>
    </row>
    <row r="167" spans="1:16" x14ac:dyDescent="0.2">
      <c r="A167" s="16">
        <v>3</v>
      </c>
      <c r="B167" s="48" t="s">
        <v>40</v>
      </c>
      <c r="C167" s="17">
        <v>50</v>
      </c>
      <c r="D167" s="17">
        <v>50</v>
      </c>
      <c r="E167" s="17">
        <v>50</v>
      </c>
      <c r="F167" s="49">
        <f t="shared" si="213"/>
        <v>1.8466102145613339E-4</v>
      </c>
      <c r="G167" s="17">
        <v>50</v>
      </c>
      <c r="H167" s="17">
        <v>50</v>
      </c>
      <c r="I167" s="17">
        <v>20</v>
      </c>
      <c r="J167" s="43">
        <f t="shared" si="206"/>
        <v>1.5926031863530471E-4</v>
      </c>
      <c r="K167" s="18">
        <f t="shared" si="207"/>
        <v>0</v>
      </c>
      <c r="L167" s="18">
        <f t="shared" si="208"/>
        <v>0</v>
      </c>
      <c r="M167" s="18">
        <f t="shared" si="209"/>
        <v>-30</v>
      </c>
      <c r="N167" s="19">
        <f t="shared" si="210"/>
        <v>1</v>
      </c>
      <c r="O167" s="19">
        <f t="shared" si="211"/>
        <v>1</v>
      </c>
      <c r="P167" s="20">
        <f t="shared" si="212"/>
        <v>0.4</v>
      </c>
    </row>
    <row r="168" spans="1:16" x14ac:dyDescent="0.2">
      <c r="A168" s="16">
        <v>4</v>
      </c>
      <c r="B168" s="48" t="s">
        <v>41</v>
      </c>
      <c r="C168" s="17"/>
      <c r="D168" s="17"/>
      <c r="E168" s="17"/>
      <c r="F168" s="49">
        <f>D168/$D$34</f>
        <v>0</v>
      </c>
      <c r="G168" s="17"/>
      <c r="H168" s="17"/>
      <c r="I168" s="17"/>
      <c r="J168" s="43">
        <f t="shared" si="206"/>
        <v>0</v>
      </c>
      <c r="K168" s="18">
        <f t="shared" si="207"/>
        <v>0</v>
      </c>
      <c r="L168" s="18">
        <f t="shared" si="208"/>
        <v>0</v>
      </c>
      <c r="M168" s="18">
        <f t="shared" si="209"/>
        <v>0</v>
      </c>
      <c r="N168" s="19" t="e">
        <f t="shared" si="210"/>
        <v>#DIV/0!</v>
      </c>
      <c r="O168" s="19" t="e">
        <f t="shared" si="211"/>
        <v>#DIV/0!</v>
      </c>
      <c r="P168" s="20" t="e">
        <f t="shared" si="212"/>
        <v>#DIV/0!</v>
      </c>
    </row>
    <row r="169" spans="1:16" x14ac:dyDescent="0.2">
      <c r="A169" s="16">
        <v>5</v>
      </c>
      <c r="B169" s="48" t="s">
        <v>42</v>
      </c>
      <c r="C169" s="17"/>
      <c r="D169" s="17"/>
      <c r="E169" s="17"/>
      <c r="F169" s="49">
        <f t="shared" ref="F169:F174" si="214">D169/$D$34</f>
        <v>0</v>
      </c>
      <c r="G169" s="17"/>
      <c r="H169" s="17"/>
      <c r="I169" s="17"/>
      <c r="J169" s="43">
        <f t="shared" si="206"/>
        <v>0</v>
      </c>
      <c r="K169" s="18">
        <f t="shared" si="207"/>
        <v>0</v>
      </c>
      <c r="L169" s="18">
        <f t="shared" si="208"/>
        <v>0</v>
      </c>
      <c r="M169" s="18">
        <f t="shared" si="209"/>
        <v>0</v>
      </c>
      <c r="N169" s="19" t="e">
        <f t="shared" si="210"/>
        <v>#DIV/0!</v>
      </c>
      <c r="O169" s="19" t="e">
        <f t="shared" si="211"/>
        <v>#DIV/0!</v>
      </c>
      <c r="P169" s="20" t="e">
        <f t="shared" si="212"/>
        <v>#DIV/0!</v>
      </c>
    </row>
    <row r="170" spans="1:16" x14ac:dyDescent="0.2">
      <c r="A170" s="16">
        <v>6</v>
      </c>
      <c r="B170" s="48" t="s">
        <v>43</v>
      </c>
      <c r="C170" s="17">
        <v>6496.5</v>
      </c>
      <c r="D170" s="17">
        <v>11917.8</v>
      </c>
      <c r="E170" s="17">
        <v>11652.8</v>
      </c>
      <c r="F170" s="49">
        <f t="shared" si="214"/>
        <v>4.4015062430198128E-2</v>
      </c>
      <c r="G170" s="17">
        <v>966</v>
      </c>
      <c r="H170" s="17">
        <v>20970.900000000001</v>
      </c>
      <c r="I170" s="17">
        <v>20101.5</v>
      </c>
      <c r="J170" s="43">
        <f t="shared" si="206"/>
        <v>6.6796644321382243E-2</v>
      </c>
      <c r="K170" s="18">
        <f t="shared" si="207"/>
        <v>-5530.5</v>
      </c>
      <c r="L170" s="18">
        <f t="shared" si="208"/>
        <v>9053.1000000000022</v>
      </c>
      <c r="M170" s="18">
        <f t="shared" si="209"/>
        <v>8448.7000000000007</v>
      </c>
      <c r="N170" s="19">
        <f t="shared" si="210"/>
        <v>0.14869545139690601</v>
      </c>
      <c r="O170" s="19">
        <f t="shared" si="211"/>
        <v>1.759628454916176</v>
      </c>
      <c r="P170" s="20">
        <f t="shared" si="212"/>
        <v>1.7250360428394893</v>
      </c>
    </row>
    <row r="171" spans="1:16" x14ac:dyDescent="0.2">
      <c r="A171" s="16">
        <v>7</v>
      </c>
      <c r="B171" s="48" t="s">
        <v>44</v>
      </c>
      <c r="C171" s="17">
        <v>237.5</v>
      </c>
      <c r="D171" s="17">
        <v>2299.6999999999998</v>
      </c>
      <c r="E171" s="17">
        <v>2262.4</v>
      </c>
      <c r="F171" s="49">
        <f t="shared" si="214"/>
        <v>8.4932990208533982E-3</v>
      </c>
      <c r="G171" s="17"/>
      <c r="H171" s="17">
        <v>260</v>
      </c>
      <c r="I171" s="17">
        <v>217.7</v>
      </c>
      <c r="J171" s="43">
        <f t="shared" si="206"/>
        <v>8.2815365690358457E-4</v>
      </c>
      <c r="K171" s="18">
        <f t="shared" si="207"/>
        <v>-237.5</v>
      </c>
      <c r="L171" s="18">
        <f t="shared" si="208"/>
        <v>-2039.6999999999998</v>
      </c>
      <c r="M171" s="18">
        <f t="shared" si="209"/>
        <v>-2044.7</v>
      </c>
      <c r="N171" s="19">
        <f t="shared" si="210"/>
        <v>0</v>
      </c>
      <c r="O171" s="19">
        <f t="shared" si="211"/>
        <v>0.11305822498586773</v>
      </c>
      <c r="P171" s="20">
        <f t="shared" si="212"/>
        <v>9.6225247524752464E-2</v>
      </c>
    </row>
    <row r="172" spans="1:16" x14ac:dyDescent="0.2">
      <c r="A172" s="16">
        <v>8</v>
      </c>
      <c r="B172" s="48" t="s">
        <v>45</v>
      </c>
      <c r="C172" s="17">
        <v>7770.7</v>
      </c>
      <c r="D172" s="17">
        <v>9180.4</v>
      </c>
      <c r="E172" s="17">
        <v>8691.5</v>
      </c>
      <c r="F172" s="49">
        <f t="shared" si="214"/>
        <v>3.3905240827517738E-2</v>
      </c>
      <c r="G172" s="17">
        <v>6254.6</v>
      </c>
      <c r="H172" s="17">
        <v>6574.8</v>
      </c>
      <c r="I172" s="17">
        <v>5978.9</v>
      </c>
      <c r="J172" s="43">
        <f t="shared" si="206"/>
        <v>2.094209485926803E-2</v>
      </c>
      <c r="K172" s="18">
        <f t="shared" si="207"/>
        <v>-1516.0999999999995</v>
      </c>
      <c r="L172" s="18">
        <f t="shared" si="208"/>
        <v>-2605.5999999999995</v>
      </c>
      <c r="M172" s="18">
        <f t="shared" si="209"/>
        <v>-2712.6000000000004</v>
      </c>
      <c r="N172" s="19">
        <f t="shared" si="210"/>
        <v>0.80489531187666497</v>
      </c>
      <c r="O172" s="19">
        <f t="shared" si="211"/>
        <v>0.71617794431615189</v>
      </c>
      <c r="P172" s="20">
        <f t="shared" si="212"/>
        <v>0.68790197319219926</v>
      </c>
    </row>
    <row r="173" spans="1:16" x14ac:dyDescent="0.2">
      <c r="A173" s="16">
        <v>9</v>
      </c>
      <c r="B173" s="48" t="s">
        <v>46</v>
      </c>
      <c r="C173" s="17">
        <v>8661.2000000000007</v>
      </c>
      <c r="D173" s="17">
        <v>15786.6</v>
      </c>
      <c r="E173" s="17">
        <v>14465.1</v>
      </c>
      <c r="F173" s="49">
        <f t="shared" si="214"/>
        <v>5.8303393626387909E-2</v>
      </c>
      <c r="G173" s="17">
        <v>20594</v>
      </c>
      <c r="H173" s="17">
        <v>24251.5</v>
      </c>
      <c r="I173" s="17">
        <v>23154.799999999999</v>
      </c>
      <c r="J173" s="43">
        <f>H173/$H$34</f>
        <v>7.7246032347681848E-2</v>
      </c>
      <c r="K173" s="18">
        <f t="shared" si="207"/>
        <v>11932.8</v>
      </c>
      <c r="L173" s="18">
        <f t="shared" si="208"/>
        <v>8464.9</v>
      </c>
      <c r="M173" s="18">
        <f t="shared" si="209"/>
        <v>8689.6999999999989</v>
      </c>
      <c r="N173" s="19">
        <f t="shared" si="210"/>
        <v>2.3777305685124461</v>
      </c>
      <c r="O173" s="19">
        <f t="shared" si="211"/>
        <v>1.5362079231753512</v>
      </c>
      <c r="P173" s="20">
        <f t="shared" si="212"/>
        <v>1.6007355635287692</v>
      </c>
    </row>
    <row r="174" spans="1:16" x14ac:dyDescent="0.2">
      <c r="A174" s="16">
        <v>10</v>
      </c>
      <c r="B174" s="48" t="s">
        <v>47</v>
      </c>
      <c r="C174" s="17"/>
      <c r="D174" s="17">
        <v>802.4</v>
      </c>
      <c r="E174" s="17">
        <v>802.4</v>
      </c>
      <c r="F174" s="49">
        <f t="shared" si="214"/>
        <v>2.9634400723280285E-3</v>
      </c>
      <c r="G174" s="17"/>
      <c r="H174" s="17">
        <v>959.7</v>
      </c>
      <c r="I174" s="17">
        <v>959.7</v>
      </c>
      <c r="J174" s="43">
        <f t="shared" ref="J174" si="215">H174/$H$34</f>
        <v>3.0568425558860387E-3</v>
      </c>
      <c r="K174" s="18">
        <f t="shared" si="207"/>
        <v>0</v>
      </c>
      <c r="L174" s="18">
        <f t="shared" si="208"/>
        <v>157.30000000000007</v>
      </c>
      <c r="M174" s="18">
        <f t="shared" si="209"/>
        <v>157.30000000000007</v>
      </c>
      <c r="N174" s="19" t="e">
        <f t="shared" si="210"/>
        <v>#DIV/0!</v>
      </c>
      <c r="O174" s="19">
        <f t="shared" si="211"/>
        <v>1.1960368893320041</v>
      </c>
      <c r="P174" s="20">
        <f t="shared" si="212"/>
        <v>1.1960368893320041</v>
      </c>
    </row>
    <row r="175" spans="1:16" ht="13.5" x14ac:dyDescent="0.25">
      <c r="A175" s="7"/>
      <c r="B175" s="45" t="s">
        <v>48</v>
      </c>
      <c r="C175" s="29"/>
      <c r="D175" s="29"/>
      <c r="E175" s="29">
        <v>7267</v>
      </c>
      <c r="F175" s="46"/>
      <c r="G175" s="29"/>
      <c r="H175" s="29"/>
      <c r="I175" s="29">
        <v>6787</v>
      </c>
      <c r="J175" s="50"/>
      <c r="K175" s="50"/>
      <c r="L175" s="50"/>
      <c r="M175" s="50">
        <f t="shared" si="209"/>
        <v>-480</v>
      </c>
      <c r="N175" s="27"/>
      <c r="O175" s="27"/>
      <c r="P175" s="26">
        <f t="shared" si="212"/>
        <v>0.93394798403742951</v>
      </c>
    </row>
    <row r="176" spans="1:16" ht="13.5" thickBot="1" x14ac:dyDescent="0.25">
      <c r="A176" s="51"/>
      <c r="B176" s="52" t="s">
        <v>49</v>
      </c>
      <c r="C176" s="53">
        <f>C138+C161-C163-C175</f>
        <v>0</v>
      </c>
      <c r="D176" s="53">
        <f t="shared" ref="D176" si="216">D138+D161-D163-D175</f>
        <v>7.2759576141834259E-12</v>
      </c>
      <c r="E176" s="53">
        <f t="shared" ref="E176" si="217">E138+E161-E163-E175</f>
        <v>0</v>
      </c>
      <c r="F176" s="53"/>
      <c r="G176" s="53">
        <f>G138+G161-G163-G175</f>
        <v>0</v>
      </c>
      <c r="H176" s="53">
        <f t="shared" ref="H176" si="218">H138+H161-H163-H175</f>
        <v>0</v>
      </c>
      <c r="I176" s="53">
        <f t="shared" ref="I176" si="219">I138+I161-I163-I175</f>
        <v>1.4551915228366852E-11</v>
      </c>
      <c r="J176" s="53"/>
      <c r="K176" s="54"/>
      <c r="L176" s="54"/>
      <c r="M176" s="54"/>
      <c r="N176" s="53"/>
      <c r="O176" s="53"/>
      <c r="P176" s="55"/>
    </row>
    <row r="177" spans="1:16" x14ac:dyDescent="0.2">
      <c r="A177" s="73" t="s">
        <v>3</v>
      </c>
      <c r="B177" s="75" t="s">
        <v>4</v>
      </c>
      <c r="C177" s="76" t="s">
        <v>53</v>
      </c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7"/>
    </row>
    <row r="178" spans="1:16" x14ac:dyDescent="0.2">
      <c r="A178" s="74"/>
      <c r="B178" s="69"/>
      <c r="C178" s="69" t="s">
        <v>5</v>
      </c>
      <c r="D178" s="69"/>
      <c r="E178" s="69"/>
      <c r="F178" s="69"/>
      <c r="G178" s="69" t="s">
        <v>6</v>
      </c>
      <c r="H178" s="69"/>
      <c r="I178" s="69"/>
      <c r="J178" s="69"/>
      <c r="K178" s="69" t="s">
        <v>7</v>
      </c>
      <c r="L178" s="69" t="s">
        <v>7</v>
      </c>
      <c r="M178" s="69" t="s">
        <v>7</v>
      </c>
      <c r="N178" s="69" t="s">
        <v>8</v>
      </c>
      <c r="O178" s="69" t="s">
        <v>8</v>
      </c>
      <c r="P178" s="70" t="s">
        <v>8</v>
      </c>
    </row>
    <row r="179" spans="1:16" ht="25.5" x14ac:dyDescent="0.2">
      <c r="A179" s="74"/>
      <c r="B179" s="69"/>
      <c r="C179" s="6" t="s">
        <v>9</v>
      </c>
      <c r="D179" s="6" t="s">
        <v>10</v>
      </c>
      <c r="E179" s="6" t="s">
        <v>11</v>
      </c>
      <c r="F179" s="6" t="s">
        <v>12</v>
      </c>
      <c r="G179" s="6" t="s">
        <v>9</v>
      </c>
      <c r="H179" s="6" t="s">
        <v>10</v>
      </c>
      <c r="I179" s="6" t="s">
        <v>11</v>
      </c>
      <c r="J179" s="6" t="s">
        <v>12</v>
      </c>
      <c r="K179" s="69"/>
      <c r="L179" s="69"/>
      <c r="M179" s="69"/>
      <c r="N179" s="69"/>
      <c r="O179" s="69"/>
      <c r="P179" s="70"/>
    </row>
    <row r="180" spans="1:16" x14ac:dyDescent="0.2">
      <c r="A180" s="7"/>
      <c r="B180" s="41"/>
      <c r="C180" s="61"/>
      <c r="D180" s="41"/>
      <c r="E180" s="41"/>
      <c r="F180" s="41"/>
      <c r="G180" s="41"/>
      <c r="H180" s="61"/>
      <c r="I180" s="61"/>
      <c r="J180" s="41"/>
      <c r="K180" s="41"/>
      <c r="L180" s="41"/>
      <c r="M180" s="41"/>
      <c r="N180" s="41"/>
      <c r="O180" s="41"/>
      <c r="P180" s="62"/>
    </row>
    <row r="181" spans="1:16" x14ac:dyDescent="0.2">
      <c r="A181" s="7"/>
      <c r="B181" s="39" t="s">
        <v>13</v>
      </c>
      <c r="C181" s="8">
        <f t="shared" ref="C181:D181" si="220">SUM(C183:C187)</f>
        <v>27901.5</v>
      </c>
      <c r="D181" s="8">
        <f t="shared" si="220"/>
        <v>28113.3</v>
      </c>
      <c r="E181" s="8">
        <f>SUM(E183:E187)</f>
        <v>29269.3</v>
      </c>
      <c r="F181" s="11">
        <f t="shared" ref="F181:H181" si="221">SUM(F183:F187)</f>
        <v>0.12568226371400917</v>
      </c>
      <c r="G181" s="8">
        <f t="shared" si="221"/>
        <v>29600.799999999999</v>
      </c>
      <c r="H181" s="8">
        <f t="shared" si="221"/>
        <v>31885.3</v>
      </c>
      <c r="I181" s="8">
        <f>SUM(I183:I187)</f>
        <v>32069.5</v>
      </c>
      <c r="J181" s="11">
        <f t="shared" ref="J181" si="222">SUM(J183:J187)</f>
        <v>0.1119208147941182</v>
      </c>
      <c r="K181" s="10">
        <f>G181-C181</f>
        <v>1699.2999999999993</v>
      </c>
      <c r="L181" s="10">
        <f>H181-D181</f>
        <v>3772</v>
      </c>
      <c r="M181" s="10">
        <f>I181-E181</f>
        <v>2800.2000000000007</v>
      </c>
      <c r="N181" s="11">
        <f>G181/C181</f>
        <v>1.060903535652205</v>
      </c>
      <c r="O181" s="11">
        <f>H181/D181</f>
        <v>1.1341713708458274</v>
      </c>
      <c r="P181" s="9">
        <f>I181/E181</f>
        <v>1.0956702073503637</v>
      </c>
    </row>
    <row r="182" spans="1:16" x14ac:dyDescent="0.2">
      <c r="A182" s="12"/>
      <c r="B182" s="40" t="s">
        <v>14</v>
      </c>
      <c r="C182" s="13"/>
      <c r="D182" s="13"/>
      <c r="E182" s="13"/>
      <c r="F182" s="15"/>
      <c r="G182" s="13"/>
      <c r="H182" s="13"/>
      <c r="I182" s="13"/>
      <c r="J182" s="15"/>
      <c r="K182" s="13"/>
      <c r="L182" s="13"/>
      <c r="M182" s="13"/>
      <c r="N182" s="15"/>
      <c r="O182" s="15"/>
      <c r="P182" s="14"/>
    </row>
    <row r="183" spans="1:16" x14ac:dyDescent="0.2">
      <c r="A183" s="16">
        <v>1</v>
      </c>
      <c r="B183" s="42" t="s">
        <v>15</v>
      </c>
      <c r="C183" s="17">
        <v>10649.5</v>
      </c>
      <c r="D183" s="17">
        <v>9549.5</v>
      </c>
      <c r="E183" s="17">
        <v>8993.7999999999993</v>
      </c>
      <c r="F183" s="43">
        <f>D183/$D$9</f>
        <v>4.2691636248214572E-2</v>
      </c>
      <c r="G183" s="17">
        <v>8889.4</v>
      </c>
      <c r="H183" s="17">
        <v>8889.4</v>
      </c>
      <c r="I183" s="17">
        <v>8745.7999999999993</v>
      </c>
      <c r="J183" s="43">
        <f>H183/$H$9</f>
        <v>3.1202745184484206E-2</v>
      </c>
      <c r="K183" s="18">
        <f t="shared" ref="K183:K187" si="223">G183-C183</f>
        <v>-1760.1000000000004</v>
      </c>
      <c r="L183" s="18">
        <f t="shared" ref="L183:L187" si="224">H183-D183</f>
        <v>-660.10000000000036</v>
      </c>
      <c r="M183" s="18">
        <f t="shared" ref="M183:M187" si="225">I183-E183</f>
        <v>-248</v>
      </c>
      <c r="N183" s="19">
        <f t="shared" ref="N183:N187" si="226">G183/C183</f>
        <v>0.83472463495938776</v>
      </c>
      <c r="O183" s="19">
        <f t="shared" ref="O183:O187" si="227">H183/D183</f>
        <v>0.93087596209225609</v>
      </c>
      <c r="P183" s="20">
        <f t="shared" ref="P183:P187" si="228">I183/E183</f>
        <v>0.9724254486423981</v>
      </c>
    </row>
    <row r="184" spans="1:16" x14ac:dyDescent="0.2">
      <c r="A184" s="16">
        <v>2</v>
      </c>
      <c r="B184" s="42" t="s">
        <v>16</v>
      </c>
      <c r="C184" s="17">
        <v>2981</v>
      </c>
      <c r="D184" s="17">
        <v>3081</v>
      </c>
      <c r="E184" s="17">
        <v>4792.7</v>
      </c>
      <c r="F184" s="43">
        <f>D184/$D$9</f>
        <v>1.3773802951018283E-2</v>
      </c>
      <c r="G184" s="17">
        <v>4499.2</v>
      </c>
      <c r="H184" s="17">
        <v>4672.1000000000004</v>
      </c>
      <c r="I184" s="17">
        <v>4999.8999999999996</v>
      </c>
      <c r="J184" s="43">
        <f>H184/$H$9</f>
        <v>1.6399570924520067E-2</v>
      </c>
      <c r="K184" s="18">
        <f t="shared" si="223"/>
        <v>1518.1999999999998</v>
      </c>
      <c r="L184" s="18">
        <f t="shared" si="224"/>
        <v>1591.1000000000004</v>
      </c>
      <c r="M184" s="18">
        <f t="shared" si="225"/>
        <v>207.19999999999982</v>
      </c>
      <c r="N184" s="19">
        <f t="shared" si="226"/>
        <v>1.5092921838309292</v>
      </c>
      <c r="O184" s="19">
        <f t="shared" si="227"/>
        <v>1.5164232392080494</v>
      </c>
      <c r="P184" s="20">
        <f t="shared" si="228"/>
        <v>1.0432324159659481</v>
      </c>
    </row>
    <row r="185" spans="1:16" x14ac:dyDescent="0.2">
      <c r="A185" s="16">
        <v>3</v>
      </c>
      <c r="B185" s="42" t="s">
        <v>17</v>
      </c>
      <c r="C185" s="17"/>
      <c r="D185" s="17"/>
      <c r="E185" s="17"/>
      <c r="F185" s="43">
        <f>D185/$D$9</f>
        <v>0</v>
      </c>
      <c r="G185" s="17"/>
      <c r="H185" s="17"/>
      <c r="I185" s="17"/>
      <c r="J185" s="43">
        <f>H185/$H$9</f>
        <v>0</v>
      </c>
      <c r="K185" s="18">
        <f t="shared" si="223"/>
        <v>0</v>
      </c>
      <c r="L185" s="18">
        <f t="shared" si="224"/>
        <v>0</v>
      </c>
      <c r="M185" s="18">
        <f t="shared" si="225"/>
        <v>0</v>
      </c>
      <c r="N185" s="19" t="e">
        <f t="shared" si="226"/>
        <v>#DIV/0!</v>
      </c>
      <c r="O185" s="19" t="e">
        <f t="shared" si="227"/>
        <v>#DIV/0!</v>
      </c>
      <c r="P185" s="20" t="e">
        <f t="shared" si="228"/>
        <v>#DIV/0!</v>
      </c>
    </row>
    <row r="186" spans="1:16" x14ac:dyDescent="0.2">
      <c r="A186" s="16">
        <v>4</v>
      </c>
      <c r="B186" s="42" t="s">
        <v>18</v>
      </c>
      <c r="C186" s="17">
        <v>14271</v>
      </c>
      <c r="D186" s="17">
        <v>14271</v>
      </c>
      <c r="E186" s="17">
        <v>14271</v>
      </c>
      <c r="F186" s="43">
        <f>D186/$D$9</f>
        <v>6.379939692112363E-2</v>
      </c>
      <c r="G186" s="17">
        <v>16212.2</v>
      </c>
      <c r="H186" s="17">
        <v>16212.2</v>
      </c>
      <c r="I186" s="17">
        <v>16212.2</v>
      </c>
      <c r="J186" s="43">
        <f>H186/$H$9</f>
        <v>5.6906556739475651E-2</v>
      </c>
      <c r="K186" s="18">
        <f t="shared" si="223"/>
        <v>1941.2000000000007</v>
      </c>
      <c r="L186" s="18">
        <f t="shared" si="224"/>
        <v>1941.2000000000007</v>
      </c>
      <c r="M186" s="18">
        <f t="shared" si="225"/>
        <v>1941.2000000000007</v>
      </c>
      <c r="N186" s="19">
        <f t="shared" si="226"/>
        <v>1.1360241048279729</v>
      </c>
      <c r="O186" s="19">
        <f t="shared" si="227"/>
        <v>1.1360241048279729</v>
      </c>
      <c r="P186" s="20">
        <f t="shared" si="228"/>
        <v>1.1360241048279729</v>
      </c>
    </row>
    <row r="187" spans="1:16" x14ac:dyDescent="0.2">
      <c r="A187" s="16">
        <v>5</v>
      </c>
      <c r="B187" s="42" t="s">
        <v>19</v>
      </c>
      <c r="C187" s="22">
        <f>SUM(C189:C203)</f>
        <v>0</v>
      </c>
      <c r="D187" s="22">
        <f>SUM(D189:D203)</f>
        <v>1211.8</v>
      </c>
      <c r="E187" s="22">
        <f>SUM(E189:E203)</f>
        <v>1211.8</v>
      </c>
      <c r="F187" s="43">
        <f>D187/$D$9</f>
        <v>5.4174275936526954E-3</v>
      </c>
      <c r="G187" s="23">
        <f>SUM(G189:G203)</f>
        <v>0</v>
      </c>
      <c r="H187" s="23">
        <f>SUM(H189:H203)</f>
        <v>2111.6</v>
      </c>
      <c r="I187" s="23">
        <f>SUM(I189:I203)</f>
        <v>2111.6</v>
      </c>
      <c r="J187" s="43">
        <f>H187/$H$9</f>
        <v>7.4119419456382708E-3</v>
      </c>
      <c r="K187" s="18">
        <f t="shared" si="223"/>
        <v>0</v>
      </c>
      <c r="L187" s="18">
        <f t="shared" si="224"/>
        <v>899.8</v>
      </c>
      <c r="M187" s="18">
        <f t="shared" si="225"/>
        <v>899.8</v>
      </c>
      <c r="N187" s="19" t="e">
        <f t="shared" si="226"/>
        <v>#DIV/0!</v>
      </c>
      <c r="O187" s="19">
        <f t="shared" si="227"/>
        <v>1.7425317709192936</v>
      </c>
      <c r="P187" s="20">
        <f t="shared" si="228"/>
        <v>1.7425317709192936</v>
      </c>
    </row>
    <row r="188" spans="1:16" ht="13.5" x14ac:dyDescent="0.25">
      <c r="A188" s="16"/>
      <c r="B188" s="44" t="s">
        <v>14</v>
      </c>
      <c r="C188" s="17"/>
      <c r="D188" s="17"/>
      <c r="E188" s="25"/>
      <c r="F188" s="27"/>
      <c r="G188" s="17"/>
      <c r="H188" s="17"/>
      <c r="I188" s="25"/>
      <c r="J188" s="27"/>
      <c r="K188" s="18"/>
      <c r="L188" s="18"/>
      <c r="M188" s="18"/>
      <c r="N188" s="27"/>
      <c r="O188" s="19"/>
      <c r="P188" s="20"/>
    </row>
    <row r="189" spans="1:16" ht="25.5" x14ac:dyDescent="0.2">
      <c r="A189" s="57">
        <v>1</v>
      </c>
      <c r="B189" s="56" t="s">
        <v>20</v>
      </c>
      <c r="C189" s="58"/>
      <c r="D189" s="58">
        <v>143.69999999999999</v>
      </c>
      <c r="E189" s="58">
        <v>143.69999999999999</v>
      </c>
      <c r="F189" s="19">
        <f>D189/$D$15</f>
        <v>7.2921952704759962E-3</v>
      </c>
      <c r="G189" s="58"/>
      <c r="H189" s="58"/>
      <c r="I189" s="58"/>
      <c r="J189" s="19">
        <f t="shared" ref="J189" si="229">H189/$H$15</f>
        <v>0</v>
      </c>
      <c r="K189" s="18">
        <f t="shared" ref="K189" si="230">G189-C189</f>
        <v>0</v>
      </c>
      <c r="L189" s="18">
        <f t="shared" ref="L189" si="231">H189-D189</f>
        <v>-143.69999999999999</v>
      </c>
      <c r="M189" s="18">
        <f t="shared" ref="M189" si="232">I189-E189</f>
        <v>-143.69999999999999</v>
      </c>
      <c r="N189" s="19" t="e">
        <f t="shared" ref="N189" si="233">G189/C189</f>
        <v>#DIV/0!</v>
      </c>
      <c r="O189" s="19">
        <f t="shared" ref="O189" si="234">H189/D189</f>
        <v>0</v>
      </c>
      <c r="P189" s="20">
        <f t="shared" ref="P189" si="235">I189/E189</f>
        <v>0</v>
      </c>
    </row>
    <row r="190" spans="1:16" ht="25.5" x14ac:dyDescent="0.2">
      <c r="A190" s="57">
        <v>2</v>
      </c>
      <c r="B190" s="56" t="s">
        <v>21</v>
      </c>
      <c r="C190" s="58"/>
      <c r="D190" s="58"/>
      <c r="E190" s="58"/>
      <c r="F190" s="19"/>
      <c r="G190" s="58"/>
      <c r="H190" s="58">
        <v>111</v>
      </c>
      <c r="I190" s="58">
        <v>111</v>
      </c>
      <c r="J190" s="19"/>
      <c r="K190" s="18"/>
      <c r="L190" s="18"/>
      <c r="M190" s="18"/>
      <c r="N190" s="19"/>
      <c r="O190" s="19"/>
      <c r="P190" s="20"/>
    </row>
    <row r="191" spans="1:16" x14ac:dyDescent="0.2">
      <c r="A191" s="57">
        <v>3</v>
      </c>
      <c r="B191" s="56" t="s">
        <v>22</v>
      </c>
      <c r="C191" s="58">
        <v>0</v>
      </c>
      <c r="D191" s="58">
        <v>0</v>
      </c>
      <c r="E191" s="58">
        <v>0</v>
      </c>
      <c r="F191" s="19">
        <f t="shared" ref="F191:F193" si="236">D191/$D$15</f>
        <v>0</v>
      </c>
      <c r="G191" s="58"/>
      <c r="H191" s="58"/>
      <c r="I191" s="58"/>
      <c r="J191" s="19">
        <f t="shared" ref="J191:J193" si="237">H191/$H$15</f>
        <v>0</v>
      </c>
      <c r="K191" s="18">
        <f t="shared" ref="K191:K193" si="238">G191-C191</f>
        <v>0</v>
      </c>
      <c r="L191" s="18">
        <f t="shared" ref="L191:L193" si="239">H191-D191</f>
        <v>0</v>
      </c>
      <c r="M191" s="18">
        <f t="shared" ref="M191:M193" si="240">I191-E191</f>
        <v>0</v>
      </c>
      <c r="N191" s="19" t="e">
        <f t="shared" ref="N191:N193" si="241">G191/C191</f>
        <v>#DIV/0!</v>
      </c>
      <c r="O191" s="19" t="e">
        <f t="shared" ref="O191:O193" si="242">H191/D191</f>
        <v>#DIV/0!</v>
      </c>
      <c r="P191" s="20" t="e">
        <f t="shared" ref="P191:P193" si="243">I191/E191</f>
        <v>#DIV/0!</v>
      </c>
    </row>
    <row r="192" spans="1:16" x14ac:dyDescent="0.2">
      <c r="A192" s="57">
        <v>4</v>
      </c>
      <c r="B192" s="56" t="s">
        <v>23</v>
      </c>
      <c r="C192" s="58"/>
      <c r="D192" s="58"/>
      <c r="E192" s="58"/>
      <c r="F192" s="19">
        <f t="shared" si="236"/>
        <v>0</v>
      </c>
      <c r="G192" s="58"/>
      <c r="H192" s="58"/>
      <c r="I192" s="58"/>
      <c r="J192" s="19">
        <f t="shared" si="237"/>
        <v>0</v>
      </c>
      <c r="K192" s="18">
        <f t="shared" si="238"/>
        <v>0</v>
      </c>
      <c r="L192" s="18">
        <f t="shared" si="239"/>
        <v>0</v>
      </c>
      <c r="M192" s="18">
        <f t="shared" si="240"/>
        <v>0</v>
      </c>
      <c r="N192" s="19" t="e">
        <f t="shared" si="241"/>
        <v>#DIV/0!</v>
      </c>
      <c r="O192" s="19" t="e">
        <f t="shared" si="242"/>
        <v>#DIV/0!</v>
      </c>
      <c r="P192" s="20" t="e">
        <f t="shared" si="243"/>
        <v>#DIV/0!</v>
      </c>
    </row>
    <row r="193" spans="1:16" x14ac:dyDescent="0.2">
      <c r="A193" s="57">
        <v>5</v>
      </c>
      <c r="B193" s="56" t="s">
        <v>24</v>
      </c>
      <c r="C193" s="58"/>
      <c r="D193" s="58"/>
      <c r="E193" s="58"/>
      <c r="F193" s="19">
        <f t="shared" si="236"/>
        <v>0</v>
      </c>
      <c r="G193" s="58"/>
      <c r="H193" s="58"/>
      <c r="I193" s="58"/>
      <c r="J193" s="19">
        <f t="shared" si="237"/>
        <v>0</v>
      </c>
      <c r="K193" s="18">
        <f t="shared" si="238"/>
        <v>0</v>
      </c>
      <c r="L193" s="18">
        <f t="shared" si="239"/>
        <v>0</v>
      </c>
      <c r="M193" s="18">
        <f t="shared" si="240"/>
        <v>0</v>
      </c>
      <c r="N193" s="19" t="e">
        <f t="shared" si="241"/>
        <v>#DIV/0!</v>
      </c>
      <c r="O193" s="19" t="e">
        <f t="shared" si="242"/>
        <v>#DIV/0!</v>
      </c>
      <c r="P193" s="20" t="e">
        <f t="shared" si="243"/>
        <v>#DIV/0!</v>
      </c>
    </row>
    <row r="194" spans="1:16" x14ac:dyDescent="0.2">
      <c r="A194" s="57">
        <v>6</v>
      </c>
      <c r="B194" s="56" t="s">
        <v>25</v>
      </c>
      <c r="C194" s="58"/>
      <c r="D194" s="58"/>
      <c r="E194" s="58"/>
      <c r="F194" s="19"/>
      <c r="G194" s="58"/>
      <c r="H194" s="58"/>
      <c r="I194" s="58"/>
      <c r="J194" s="19"/>
      <c r="K194" s="18"/>
      <c r="L194" s="18"/>
      <c r="M194" s="18"/>
      <c r="N194" s="19"/>
      <c r="O194" s="19"/>
      <c r="P194" s="20"/>
    </row>
    <row r="195" spans="1:16" x14ac:dyDescent="0.2">
      <c r="A195" s="57">
        <v>7</v>
      </c>
      <c r="B195" s="56" t="s">
        <v>26</v>
      </c>
      <c r="C195" s="58"/>
      <c r="D195" s="58"/>
      <c r="E195" s="58"/>
      <c r="F195" s="19"/>
      <c r="G195" s="58"/>
      <c r="H195" s="58"/>
      <c r="I195" s="58"/>
      <c r="J195" s="19"/>
      <c r="K195" s="18"/>
      <c r="L195" s="18"/>
      <c r="M195" s="18"/>
      <c r="N195" s="19"/>
      <c r="O195" s="19"/>
      <c r="P195" s="20"/>
    </row>
    <row r="196" spans="1:16" x14ac:dyDescent="0.2">
      <c r="A196" s="57">
        <v>8</v>
      </c>
      <c r="B196" s="56" t="s">
        <v>27</v>
      </c>
      <c r="C196" s="58"/>
      <c r="D196" s="58"/>
      <c r="E196" s="58"/>
      <c r="F196" s="19">
        <f t="shared" ref="F196:F203" si="244">D196/$D$15</f>
        <v>0</v>
      </c>
      <c r="G196" s="58"/>
      <c r="H196" s="58"/>
      <c r="I196" s="58"/>
      <c r="J196" s="19">
        <f t="shared" ref="J196:J203" si="245">H196/$H$15</f>
        <v>0</v>
      </c>
      <c r="K196" s="18">
        <f t="shared" ref="K196:K203" si="246">G196-C196</f>
        <v>0</v>
      </c>
      <c r="L196" s="18">
        <f t="shared" ref="L196:L203" si="247">H196-D196</f>
        <v>0</v>
      </c>
      <c r="M196" s="18">
        <f t="shared" ref="M196:M203" si="248">I196-E196</f>
        <v>0</v>
      </c>
      <c r="N196" s="19" t="e">
        <f t="shared" ref="N196:N203" si="249">G196/C196</f>
        <v>#DIV/0!</v>
      </c>
      <c r="O196" s="19" t="e">
        <f t="shared" ref="O196:O203" si="250">H196/D196</f>
        <v>#DIV/0!</v>
      </c>
      <c r="P196" s="20" t="e">
        <f t="shared" ref="P196:P203" si="251">I196/E196</f>
        <v>#DIV/0!</v>
      </c>
    </row>
    <row r="197" spans="1:16" x14ac:dyDescent="0.2">
      <c r="A197" s="57">
        <v>9</v>
      </c>
      <c r="B197" s="56" t="s">
        <v>28</v>
      </c>
      <c r="C197" s="58"/>
      <c r="D197" s="58"/>
      <c r="E197" s="58"/>
      <c r="F197" s="19">
        <f t="shared" si="244"/>
        <v>0</v>
      </c>
      <c r="G197" s="58"/>
      <c r="H197" s="58"/>
      <c r="I197" s="58"/>
      <c r="J197" s="19">
        <f t="shared" si="245"/>
        <v>0</v>
      </c>
      <c r="K197" s="18">
        <f t="shared" si="246"/>
        <v>0</v>
      </c>
      <c r="L197" s="18">
        <f t="shared" si="247"/>
        <v>0</v>
      </c>
      <c r="M197" s="18">
        <f t="shared" si="248"/>
        <v>0</v>
      </c>
      <c r="N197" s="19" t="e">
        <f t="shared" si="249"/>
        <v>#DIV/0!</v>
      </c>
      <c r="O197" s="19" t="e">
        <f t="shared" si="250"/>
        <v>#DIV/0!</v>
      </c>
      <c r="P197" s="20" t="e">
        <f t="shared" si="251"/>
        <v>#DIV/0!</v>
      </c>
    </row>
    <row r="198" spans="1:16" x14ac:dyDescent="0.2">
      <c r="A198" s="57">
        <v>10</v>
      </c>
      <c r="B198" s="56" t="s">
        <v>29</v>
      </c>
      <c r="C198" s="58"/>
      <c r="D198" s="58"/>
      <c r="E198" s="58"/>
      <c r="F198" s="19">
        <f t="shared" si="244"/>
        <v>0</v>
      </c>
      <c r="G198" s="58"/>
      <c r="H198" s="58">
        <v>952.5</v>
      </c>
      <c r="I198" s="58">
        <v>952.5</v>
      </c>
      <c r="J198" s="19">
        <f t="shared" si="245"/>
        <v>1.5788636160203685E-2</v>
      </c>
      <c r="K198" s="18">
        <f t="shared" si="246"/>
        <v>0</v>
      </c>
      <c r="L198" s="18">
        <f t="shared" si="247"/>
        <v>952.5</v>
      </c>
      <c r="M198" s="18">
        <f t="shared" si="248"/>
        <v>952.5</v>
      </c>
      <c r="N198" s="19" t="e">
        <f t="shared" si="249"/>
        <v>#DIV/0!</v>
      </c>
      <c r="O198" s="19" t="e">
        <f t="shared" si="250"/>
        <v>#DIV/0!</v>
      </c>
      <c r="P198" s="20" t="e">
        <f t="shared" si="251"/>
        <v>#DIV/0!</v>
      </c>
    </row>
    <row r="199" spans="1:16" x14ac:dyDescent="0.2">
      <c r="A199" s="57">
        <v>11</v>
      </c>
      <c r="B199" s="56" t="s">
        <v>30</v>
      </c>
      <c r="C199" s="58"/>
      <c r="D199" s="58">
        <v>1068.0999999999999</v>
      </c>
      <c r="E199" s="58">
        <v>1068.0999999999999</v>
      </c>
      <c r="F199" s="19">
        <f t="shared" si="244"/>
        <v>5.4201765959606206E-2</v>
      </c>
      <c r="G199" s="58"/>
      <c r="H199" s="58">
        <v>1048.0999999999999</v>
      </c>
      <c r="I199" s="58">
        <v>1048.0999999999999</v>
      </c>
      <c r="J199" s="19">
        <f t="shared" si="245"/>
        <v>1.7373301374813105E-2</v>
      </c>
      <c r="K199" s="18">
        <f t="shared" si="246"/>
        <v>0</v>
      </c>
      <c r="L199" s="18">
        <f t="shared" si="247"/>
        <v>-20</v>
      </c>
      <c r="M199" s="18">
        <f t="shared" si="248"/>
        <v>-20</v>
      </c>
      <c r="N199" s="19" t="e">
        <f t="shared" si="249"/>
        <v>#DIV/0!</v>
      </c>
      <c r="O199" s="19">
        <f t="shared" si="250"/>
        <v>0.981275161501732</v>
      </c>
      <c r="P199" s="20">
        <f t="shared" si="251"/>
        <v>0.981275161501732</v>
      </c>
    </row>
    <row r="200" spans="1:16" x14ac:dyDescent="0.2">
      <c r="A200" s="57">
        <v>12</v>
      </c>
      <c r="B200" s="56" t="s">
        <v>31</v>
      </c>
      <c r="C200" s="58"/>
      <c r="D200" s="58"/>
      <c r="E200" s="58"/>
      <c r="F200" s="19">
        <f t="shared" si="244"/>
        <v>0</v>
      </c>
      <c r="G200" s="58"/>
      <c r="H200" s="58"/>
      <c r="I200" s="58"/>
      <c r="J200" s="19">
        <f t="shared" si="245"/>
        <v>0</v>
      </c>
      <c r="K200" s="18">
        <f t="shared" si="246"/>
        <v>0</v>
      </c>
      <c r="L200" s="18">
        <f t="shared" si="247"/>
        <v>0</v>
      </c>
      <c r="M200" s="18">
        <f t="shared" si="248"/>
        <v>0</v>
      </c>
      <c r="N200" s="19" t="e">
        <f t="shared" si="249"/>
        <v>#DIV/0!</v>
      </c>
      <c r="O200" s="19" t="e">
        <f t="shared" si="250"/>
        <v>#DIV/0!</v>
      </c>
      <c r="P200" s="20" t="e">
        <f t="shared" si="251"/>
        <v>#DIV/0!</v>
      </c>
    </row>
    <row r="201" spans="1:16" x14ac:dyDescent="0.2">
      <c r="A201" s="57">
        <v>13</v>
      </c>
      <c r="B201" s="56" t="s">
        <v>32</v>
      </c>
      <c r="C201" s="58"/>
      <c r="D201" s="58"/>
      <c r="E201" s="58"/>
      <c r="F201" s="19">
        <f t="shared" si="244"/>
        <v>0</v>
      </c>
      <c r="G201" s="58"/>
      <c r="H201" s="58"/>
      <c r="I201" s="58"/>
      <c r="J201" s="19">
        <f t="shared" si="245"/>
        <v>0</v>
      </c>
      <c r="K201" s="18">
        <f t="shared" si="246"/>
        <v>0</v>
      </c>
      <c r="L201" s="18">
        <f t="shared" si="247"/>
        <v>0</v>
      </c>
      <c r="M201" s="18">
        <f t="shared" si="248"/>
        <v>0</v>
      </c>
      <c r="N201" s="19" t="e">
        <f t="shared" si="249"/>
        <v>#DIV/0!</v>
      </c>
      <c r="O201" s="19" t="e">
        <f t="shared" si="250"/>
        <v>#DIV/0!</v>
      </c>
      <c r="P201" s="20" t="e">
        <f t="shared" si="251"/>
        <v>#DIV/0!</v>
      </c>
    </row>
    <row r="202" spans="1:16" x14ac:dyDescent="0.2">
      <c r="A202" s="57">
        <v>14</v>
      </c>
      <c r="B202" s="56" t="s">
        <v>33</v>
      </c>
      <c r="C202" s="58"/>
      <c r="D202" s="58"/>
      <c r="E202" s="58"/>
      <c r="F202" s="19">
        <f t="shared" si="244"/>
        <v>0</v>
      </c>
      <c r="G202" s="58"/>
      <c r="H202" s="58"/>
      <c r="I202" s="58"/>
      <c r="J202" s="19">
        <f t="shared" si="245"/>
        <v>0</v>
      </c>
      <c r="K202" s="18">
        <f t="shared" si="246"/>
        <v>0</v>
      </c>
      <c r="L202" s="18">
        <f t="shared" si="247"/>
        <v>0</v>
      </c>
      <c r="M202" s="18">
        <f t="shared" si="248"/>
        <v>0</v>
      </c>
      <c r="N202" s="19" t="e">
        <f t="shared" si="249"/>
        <v>#DIV/0!</v>
      </c>
      <c r="O202" s="19" t="e">
        <f t="shared" si="250"/>
        <v>#DIV/0!</v>
      </c>
      <c r="P202" s="20" t="e">
        <f t="shared" si="251"/>
        <v>#DIV/0!</v>
      </c>
    </row>
    <row r="203" spans="1:16" ht="13.5" x14ac:dyDescent="0.25">
      <c r="A203" s="57">
        <v>15</v>
      </c>
      <c r="B203" s="56" t="s">
        <v>34</v>
      </c>
      <c r="C203" s="59"/>
      <c r="D203" s="59"/>
      <c r="E203" s="59"/>
      <c r="F203" s="19">
        <f t="shared" si="244"/>
        <v>0</v>
      </c>
      <c r="G203" s="58"/>
      <c r="H203" s="58"/>
      <c r="I203" s="58"/>
      <c r="J203" s="19">
        <f t="shared" si="245"/>
        <v>0</v>
      </c>
      <c r="K203" s="18">
        <f t="shared" si="246"/>
        <v>0</v>
      </c>
      <c r="L203" s="18">
        <f t="shared" si="247"/>
        <v>0</v>
      </c>
      <c r="M203" s="18">
        <f t="shared" si="248"/>
        <v>0</v>
      </c>
      <c r="N203" s="19" t="e">
        <f t="shared" si="249"/>
        <v>#DIV/0!</v>
      </c>
      <c r="O203" s="19" t="e">
        <f t="shared" si="250"/>
        <v>#DIV/0!</v>
      </c>
      <c r="P203" s="20" t="e">
        <f t="shared" si="251"/>
        <v>#DIV/0!</v>
      </c>
    </row>
    <row r="204" spans="1:16" ht="13.5" x14ac:dyDescent="0.25">
      <c r="A204" s="12"/>
      <c r="B204" s="45" t="s">
        <v>35</v>
      </c>
      <c r="C204" s="29"/>
      <c r="D204" s="29">
        <v>6482.3</v>
      </c>
      <c r="E204" s="29">
        <v>6494.6</v>
      </c>
      <c r="F204" s="46"/>
      <c r="G204" s="29"/>
      <c r="H204" s="29">
        <v>2896.4</v>
      </c>
      <c r="I204" s="29">
        <v>3024.8</v>
      </c>
      <c r="J204" s="32"/>
      <c r="K204" s="31"/>
      <c r="L204" s="31"/>
      <c r="M204" s="31"/>
      <c r="N204" s="31"/>
      <c r="O204" s="32"/>
      <c r="P204" s="30"/>
    </row>
    <row r="205" spans="1:16" x14ac:dyDescent="0.2">
      <c r="A205" s="7"/>
      <c r="B205" s="45"/>
      <c r="C205" s="33"/>
      <c r="D205" s="33"/>
      <c r="E205" s="33"/>
      <c r="F205" s="47"/>
      <c r="G205" s="33"/>
      <c r="H205" s="33"/>
      <c r="I205" s="33"/>
      <c r="J205" s="33"/>
      <c r="K205" s="33"/>
      <c r="L205" s="33"/>
      <c r="M205" s="33"/>
      <c r="N205" s="33"/>
      <c r="O205" s="22"/>
      <c r="P205" s="34"/>
    </row>
    <row r="206" spans="1:16" x14ac:dyDescent="0.2">
      <c r="A206" s="7"/>
      <c r="B206" s="39" t="s">
        <v>36</v>
      </c>
      <c r="C206" s="8">
        <f t="shared" ref="C206:E206" si="252">SUM(C208:C217)</f>
        <v>27901.500000000004</v>
      </c>
      <c r="D206" s="8">
        <f t="shared" si="252"/>
        <v>34595.600000000006</v>
      </c>
      <c r="E206" s="8">
        <f t="shared" si="252"/>
        <v>32739.1</v>
      </c>
      <c r="F206" s="11">
        <f t="shared" ref="F206:H206" si="253">SUM(F208:F217)</f>
        <v>0.12776917667775617</v>
      </c>
      <c r="G206" s="8">
        <f t="shared" si="253"/>
        <v>29600.800000000003</v>
      </c>
      <c r="H206" s="8">
        <f t="shared" si="253"/>
        <v>34781.700000000004</v>
      </c>
      <c r="I206" s="8">
        <f>SUM(I208:I217)</f>
        <v>29908.400000000001</v>
      </c>
      <c r="J206" s="11">
        <f>SUM(J208:J217)</f>
        <v>0.11078689249355156</v>
      </c>
      <c r="K206" s="10">
        <f>G206-C206</f>
        <v>1699.2999999999993</v>
      </c>
      <c r="L206" s="10">
        <f>H206-D206</f>
        <v>186.09999999999854</v>
      </c>
      <c r="M206" s="10">
        <f>I206-E206</f>
        <v>-2830.6999999999971</v>
      </c>
      <c r="N206" s="11">
        <f>G206/C206</f>
        <v>1.060903535652205</v>
      </c>
      <c r="O206" s="11">
        <f>H206/D206</f>
        <v>1.005379296789187</v>
      </c>
      <c r="P206" s="9">
        <f>I206/E206</f>
        <v>0.91353763542675281</v>
      </c>
    </row>
    <row r="207" spans="1:16" x14ac:dyDescent="0.2">
      <c r="A207" s="7"/>
      <c r="B207" s="40" t="s">
        <v>37</v>
      </c>
      <c r="C207" s="13"/>
      <c r="D207" s="13"/>
      <c r="E207" s="13"/>
      <c r="F207" s="15"/>
      <c r="G207" s="13"/>
      <c r="H207" s="35"/>
      <c r="I207" s="35"/>
      <c r="J207" s="37"/>
      <c r="K207" s="35"/>
      <c r="L207" s="35"/>
      <c r="M207" s="35"/>
      <c r="N207" s="37"/>
      <c r="O207" s="37"/>
      <c r="P207" s="36"/>
    </row>
    <row r="208" spans="1:16" x14ac:dyDescent="0.2">
      <c r="A208" s="16">
        <v>1</v>
      </c>
      <c r="B208" s="48" t="s">
        <v>38</v>
      </c>
      <c r="C208" s="17">
        <v>17102</v>
      </c>
      <c r="D208" s="17">
        <v>16925.400000000001</v>
      </c>
      <c r="E208" s="17">
        <v>15497.3</v>
      </c>
      <c r="F208" s="49">
        <f>D208/$D$34</f>
        <v>6.250923305107281E-2</v>
      </c>
      <c r="G208" s="17">
        <v>18647.5</v>
      </c>
      <c r="H208" s="17">
        <v>20267.7</v>
      </c>
      <c r="I208" s="17">
        <v>16880.599999999999</v>
      </c>
      <c r="J208" s="43">
        <f t="shared" ref="J208:J215" si="254">H208/$H$34</f>
        <v>6.4556807200095309E-2</v>
      </c>
      <c r="K208" s="18">
        <f t="shared" ref="K208:K217" si="255">G208-C208</f>
        <v>1545.5</v>
      </c>
      <c r="L208" s="18">
        <f t="shared" ref="L208:L217" si="256">H208-D208</f>
        <v>3342.2999999999993</v>
      </c>
      <c r="M208" s="18">
        <f t="shared" ref="M208:M218" si="257">I208-E208</f>
        <v>1383.2999999999993</v>
      </c>
      <c r="N208" s="19">
        <f t="shared" ref="N208:N217" si="258">G208/C208</f>
        <v>1.0903695474213542</v>
      </c>
      <c r="O208" s="19">
        <f t="shared" ref="O208:O217" si="259">H208/D208</f>
        <v>1.1974724378744372</v>
      </c>
      <c r="P208" s="20">
        <f t="shared" ref="P208:P218" si="260">I208/E208</f>
        <v>1.0892607099301168</v>
      </c>
    </row>
    <row r="209" spans="1:16" x14ac:dyDescent="0.2">
      <c r="A209" s="16">
        <v>2</v>
      </c>
      <c r="B209" s="48" t="s">
        <v>39</v>
      </c>
      <c r="C209" s="17">
        <v>200</v>
      </c>
      <c r="D209" s="17">
        <v>270</v>
      </c>
      <c r="E209" s="17">
        <v>270</v>
      </c>
      <c r="F209" s="49">
        <f t="shared" ref="F209:F210" si="261">D209/$D$34</f>
        <v>9.9716951586312024E-4</v>
      </c>
      <c r="G209" s="17">
        <v>500</v>
      </c>
      <c r="H209" s="17">
        <v>500</v>
      </c>
      <c r="I209" s="17">
        <v>499.9</v>
      </c>
      <c r="J209" s="43">
        <f t="shared" si="254"/>
        <v>1.5926031863530471E-3</v>
      </c>
      <c r="K209" s="18">
        <f t="shared" si="255"/>
        <v>300</v>
      </c>
      <c r="L209" s="18">
        <f t="shared" si="256"/>
        <v>230</v>
      </c>
      <c r="M209" s="18">
        <f t="shared" si="257"/>
        <v>229.89999999999998</v>
      </c>
      <c r="N209" s="19">
        <f t="shared" si="258"/>
        <v>2.5</v>
      </c>
      <c r="O209" s="19">
        <f t="shared" si="259"/>
        <v>1.8518518518518519</v>
      </c>
      <c r="P209" s="20">
        <f t="shared" si="260"/>
        <v>1.8514814814814815</v>
      </c>
    </row>
    <row r="210" spans="1:16" x14ac:dyDescent="0.2">
      <c r="A210" s="16">
        <v>3</v>
      </c>
      <c r="B210" s="48" t="s">
        <v>40</v>
      </c>
      <c r="C210" s="17"/>
      <c r="D210" s="17">
        <v>40</v>
      </c>
      <c r="E210" s="17">
        <v>38.200000000000003</v>
      </c>
      <c r="F210" s="49">
        <f t="shared" si="261"/>
        <v>1.4772881716490672E-4</v>
      </c>
      <c r="G210" s="17"/>
      <c r="H210" s="17"/>
      <c r="I210" s="17"/>
      <c r="J210" s="43">
        <f t="shared" si="254"/>
        <v>0</v>
      </c>
      <c r="K210" s="18">
        <f t="shared" si="255"/>
        <v>0</v>
      </c>
      <c r="L210" s="18">
        <f t="shared" si="256"/>
        <v>-40</v>
      </c>
      <c r="M210" s="18">
        <f t="shared" si="257"/>
        <v>-38.200000000000003</v>
      </c>
      <c r="N210" s="19" t="e">
        <f t="shared" si="258"/>
        <v>#DIV/0!</v>
      </c>
      <c r="O210" s="19">
        <f t="shared" si="259"/>
        <v>0</v>
      </c>
      <c r="P210" s="20">
        <f t="shared" si="260"/>
        <v>0</v>
      </c>
    </row>
    <row r="211" spans="1:16" x14ac:dyDescent="0.2">
      <c r="A211" s="16">
        <v>4</v>
      </c>
      <c r="B211" s="48" t="s">
        <v>41</v>
      </c>
      <c r="C211" s="17"/>
      <c r="D211" s="17"/>
      <c r="E211" s="17"/>
      <c r="F211" s="49">
        <f>D211/$D$34</f>
        <v>0</v>
      </c>
      <c r="G211" s="17"/>
      <c r="H211" s="17"/>
      <c r="I211" s="17"/>
      <c r="J211" s="43">
        <f t="shared" si="254"/>
        <v>0</v>
      </c>
      <c r="K211" s="18">
        <f t="shared" si="255"/>
        <v>0</v>
      </c>
      <c r="L211" s="18">
        <f t="shared" si="256"/>
        <v>0</v>
      </c>
      <c r="M211" s="18">
        <f t="shared" si="257"/>
        <v>0</v>
      </c>
      <c r="N211" s="19" t="e">
        <f t="shared" si="258"/>
        <v>#DIV/0!</v>
      </c>
      <c r="O211" s="19" t="e">
        <f t="shared" si="259"/>
        <v>#DIV/0!</v>
      </c>
      <c r="P211" s="20" t="e">
        <f t="shared" si="260"/>
        <v>#DIV/0!</v>
      </c>
    </row>
    <row r="212" spans="1:16" x14ac:dyDescent="0.2">
      <c r="A212" s="16">
        <v>5</v>
      </c>
      <c r="B212" s="48" t="s">
        <v>42</v>
      </c>
      <c r="C212" s="17"/>
      <c r="D212" s="17"/>
      <c r="E212" s="17"/>
      <c r="F212" s="49">
        <f t="shared" ref="F212:F217" si="262">D212/$D$34</f>
        <v>0</v>
      </c>
      <c r="G212" s="17"/>
      <c r="H212" s="17"/>
      <c r="I212" s="17"/>
      <c r="J212" s="43">
        <f t="shared" si="254"/>
        <v>0</v>
      </c>
      <c r="K212" s="18">
        <f t="shared" si="255"/>
        <v>0</v>
      </c>
      <c r="L212" s="18">
        <f t="shared" si="256"/>
        <v>0</v>
      </c>
      <c r="M212" s="18">
        <f t="shared" si="257"/>
        <v>0</v>
      </c>
      <c r="N212" s="19" t="e">
        <f t="shared" si="258"/>
        <v>#DIV/0!</v>
      </c>
      <c r="O212" s="19" t="e">
        <f t="shared" si="259"/>
        <v>#DIV/0!</v>
      </c>
      <c r="P212" s="20" t="e">
        <f t="shared" si="260"/>
        <v>#DIV/0!</v>
      </c>
    </row>
    <row r="213" spans="1:16" x14ac:dyDescent="0.2">
      <c r="A213" s="16">
        <v>6</v>
      </c>
      <c r="B213" s="48" t="s">
        <v>43</v>
      </c>
      <c r="C213" s="17">
        <v>3629.4</v>
      </c>
      <c r="D213" s="17">
        <v>5329.7</v>
      </c>
      <c r="E213" s="17">
        <v>5326.8</v>
      </c>
      <c r="F213" s="49">
        <f t="shared" si="262"/>
        <v>1.9683756921095082E-2</v>
      </c>
      <c r="G213" s="17">
        <v>2942.4</v>
      </c>
      <c r="H213" s="17">
        <v>3267.3</v>
      </c>
      <c r="I213" s="17">
        <v>2898.9</v>
      </c>
      <c r="J213" s="43">
        <f t="shared" si="254"/>
        <v>1.0407024781542623E-2</v>
      </c>
      <c r="K213" s="18">
        <f t="shared" si="255"/>
        <v>-687</v>
      </c>
      <c r="L213" s="18">
        <f t="shared" si="256"/>
        <v>-2062.3999999999996</v>
      </c>
      <c r="M213" s="18">
        <f t="shared" si="257"/>
        <v>-2427.9</v>
      </c>
      <c r="N213" s="19">
        <f t="shared" si="258"/>
        <v>0.81071251446520087</v>
      </c>
      <c r="O213" s="19">
        <f t="shared" si="259"/>
        <v>0.61303638103457991</v>
      </c>
      <c r="P213" s="20">
        <f t="shared" si="260"/>
        <v>0.54421040774949314</v>
      </c>
    </row>
    <row r="214" spans="1:16" x14ac:dyDescent="0.2">
      <c r="A214" s="16">
        <v>7</v>
      </c>
      <c r="B214" s="48" t="s">
        <v>44</v>
      </c>
      <c r="C214" s="17"/>
      <c r="D214" s="17">
        <v>90</v>
      </c>
      <c r="E214" s="17">
        <v>89.8</v>
      </c>
      <c r="F214" s="49">
        <f t="shared" si="262"/>
        <v>3.3238983862104012E-4</v>
      </c>
      <c r="G214" s="17"/>
      <c r="H214" s="17">
        <v>100</v>
      </c>
      <c r="I214" s="17">
        <v>72</v>
      </c>
      <c r="J214" s="43">
        <f t="shared" si="254"/>
        <v>3.1852063727060942E-4</v>
      </c>
      <c r="K214" s="18">
        <f t="shared" si="255"/>
        <v>0</v>
      </c>
      <c r="L214" s="18">
        <f t="shared" si="256"/>
        <v>10</v>
      </c>
      <c r="M214" s="18">
        <f t="shared" si="257"/>
        <v>-17.799999999999997</v>
      </c>
      <c r="N214" s="19" t="e">
        <f t="shared" si="258"/>
        <v>#DIV/0!</v>
      </c>
      <c r="O214" s="19">
        <f t="shared" si="259"/>
        <v>1.1111111111111112</v>
      </c>
      <c r="P214" s="20">
        <f t="shared" si="260"/>
        <v>0.801781737193764</v>
      </c>
    </row>
    <row r="215" spans="1:16" x14ac:dyDescent="0.2">
      <c r="A215" s="16">
        <v>8</v>
      </c>
      <c r="B215" s="48" t="s">
        <v>45</v>
      </c>
      <c r="C215" s="17">
        <v>3600.4</v>
      </c>
      <c r="D215" s="17">
        <v>6404.5</v>
      </c>
      <c r="E215" s="17">
        <v>6221.5</v>
      </c>
      <c r="F215" s="49">
        <f t="shared" si="262"/>
        <v>2.3653230238316125E-2</v>
      </c>
      <c r="G215" s="17">
        <v>3029.3</v>
      </c>
      <c r="H215" s="17">
        <v>3263.4</v>
      </c>
      <c r="I215" s="17">
        <v>2983.5</v>
      </c>
      <c r="J215" s="43">
        <f t="shared" si="254"/>
        <v>1.0394602476689068E-2</v>
      </c>
      <c r="K215" s="18">
        <f t="shared" si="255"/>
        <v>-571.09999999999991</v>
      </c>
      <c r="L215" s="18">
        <f t="shared" si="256"/>
        <v>-3141.1</v>
      </c>
      <c r="M215" s="18">
        <f t="shared" si="257"/>
        <v>-3238</v>
      </c>
      <c r="N215" s="19">
        <f t="shared" si="258"/>
        <v>0.84137873569603383</v>
      </c>
      <c r="O215" s="19">
        <f t="shared" si="259"/>
        <v>0.5095479740807245</v>
      </c>
      <c r="P215" s="20">
        <f t="shared" si="260"/>
        <v>0.47954673310294943</v>
      </c>
    </row>
    <row r="216" spans="1:16" x14ac:dyDescent="0.2">
      <c r="A216" s="16">
        <v>9</v>
      </c>
      <c r="B216" s="48" t="s">
        <v>46</v>
      </c>
      <c r="C216" s="17">
        <v>3369.7</v>
      </c>
      <c r="D216" s="17">
        <v>5392</v>
      </c>
      <c r="E216" s="17">
        <v>5151.5</v>
      </c>
      <c r="F216" s="49">
        <f t="shared" si="262"/>
        <v>1.9913844553829423E-2</v>
      </c>
      <c r="G216" s="17">
        <v>4481.6000000000004</v>
      </c>
      <c r="H216" s="17">
        <v>6917.3</v>
      </c>
      <c r="I216" s="17">
        <v>6141.5</v>
      </c>
      <c r="J216" s="43">
        <f>H216/$H$34</f>
        <v>2.2033028041919867E-2</v>
      </c>
      <c r="K216" s="18">
        <f t="shared" si="255"/>
        <v>1111.9000000000005</v>
      </c>
      <c r="L216" s="18">
        <f t="shared" si="256"/>
        <v>1525.3000000000002</v>
      </c>
      <c r="M216" s="18">
        <f t="shared" si="257"/>
        <v>990</v>
      </c>
      <c r="N216" s="19">
        <f t="shared" si="258"/>
        <v>1.3299700270053716</v>
      </c>
      <c r="O216" s="19">
        <f t="shared" si="259"/>
        <v>1.2828820474777449</v>
      </c>
      <c r="P216" s="20">
        <f t="shared" si="260"/>
        <v>1.1921770358148112</v>
      </c>
    </row>
    <row r="217" spans="1:16" x14ac:dyDescent="0.2">
      <c r="A217" s="16">
        <v>10</v>
      </c>
      <c r="B217" s="48" t="s">
        <v>47</v>
      </c>
      <c r="C217" s="17"/>
      <c r="D217" s="17">
        <v>144</v>
      </c>
      <c r="E217" s="17">
        <v>144</v>
      </c>
      <c r="F217" s="49">
        <f t="shared" si="262"/>
        <v>5.3182374179366421E-4</v>
      </c>
      <c r="G217" s="17"/>
      <c r="H217" s="17">
        <v>466</v>
      </c>
      <c r="I217" s="17">
        <v>432</v>
      </c>
      <c r="J217" s="43">
        <f t="shared" ref="J217" si="263">H217/$H$34</f>
        <v>1.48430616968104E-3</v>
      </c>
      <c r="K217" s="18">
        <f t="shared" si="255"/>
        <v>0</v>
      </c>
      <c r="L217" s="18">
        <f t="shared" si="256"/>
        <v>322</v>
      </c>
      <c r="M217" s="18">
        <f t="shared" si="257"/>
        <v>288</v>
      </c>
      <c r="N217" s="19" t="e">
        <f t="shared" si="258"/>
        <v>#DIV/0!</v>
      </c>
      <c r="O217" s="19">
        <f t="shared" si="259"/>
        <v>3.2361111111111112</v>
      </c>
      <c r="P217" s="20">
        <f t="shared" si="260"/>
        <v>3</v>
      </c>
    </row>
    <row r="218" spans="1:16" ht="13.5" x14ac:dyDescent="0.25">
      <c r="A218" s="7"/>
      <c r="B218" s="45" t="s">
        <v>48</v>
      </c>
      <c r="C218" s="29"/>
      <c r="D218" s="29"/>
      <c r="E218" s="29">
        <v>3024.8</v>
      </c>
      <c r="F218" s="46"/>
      <c r="G218" s="29"/>
      <c r="H218" s="29"/>
      <c r="I218" s="29">
        <v>5185.8999999999996</v>
      </c>
      <c r="J218" s="50"/>
      <c r="K218" s="50"/>
      <c r="L218" s="50"/>
      <c r="M218" s="50">
        <f t="shared" si="257"/>
        <v>2161.0999999999995</v>
      </c>
      <c r="N218" s="27"/>
      <c r="O218" s="27"/>
      <c r="P218" s="26">
        <f t="shared" si="260"/>
        <v>1.7144604601957152</v>
      </c>
    </row>
    <row r="219" spans="1:16" ht="13.5" thickBot="1" x14ac:dyDescent="0.25">
      <c r="A219" s="51"/>
      <c r="B219" s="52" t="s">
        <v>49</v>
      </c>
      <c r="C219" s="53">
        <f>C181+C204-C206-C218</f>
        <v>-3.637978807091713E-12</v>
      </c>
      <c r="D219" s="53">
        <f t="shared" ref="D219" si="264">D181+D204-D206-D218</f>
        <v>-7.2759576141834259E-12</v>
      </c>
      <c r="E219" s="53">
        <f t="shared" ref="E219" si="265">E181+E204-E206-E218</f>
        <v>0</v>
      </c>
      <c r="F219" s="53"/>
      <c r="G219" s="53">
        <f>G181+G204-G206-G218</f>
        <v>-3.637978807091713E-12</v>
      </c>
      <c r="H219" s="53">
        <f t="shared" ref="H219" si="266">H181+H204-H206-H218</f>
        <v>-7.2759576141834259E-12</v>
      </c>
      <c r="I219" s="53">
        <f t="shared" ref="I219" si="267">I181+I204-I206-I218</f>
        <v>0</v>
      </c>
      <c r="J219" s="53"/>
      <c r="K219" s="54"/>
      <c r="L219" s="54"/>
      <c r="M219" s="54"/>
      <c r="N219" s="53"/>
      <c r="O219" s="53"/>
      <c r="P219" s="55"/>
    </row>
    <row r="220" spans="1:16" x14ac:dyDescent="0.2">
      <c r="A220" s="73" t="s">
        <v>3</v>
      </c>
      <c r="B220" s="75" t="s">
        <v>4</v>
      </c>
      <c r="C220" s="76" t="s">
        <v>54</v>
      </c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7"/>
    </row>
    <row r="221" spans="1:16" x14ac:dyDescent="0.2">
      <c r="A221" s="74"/>
      <c r="B221" s="69"/>
      <c r="C221" s="69" t="s">
        <v>5</v>
      </c>
      <c r="D221" s="69"/>
      <c r="E221" s="69"/>
      <c r="F221" s="69"/>
      <c r="G221" s="69" t="s">
        <v>6</v>
      </c>
      <c r="H221" s="69"/>
      <c r="I221" s="69"/>
      <c r="J221" s="69"/>
      <c r="K221" s="69" t="s">
        <v>7</v>
      </c>
      <c r="L221" s="69" t="s">
        <v>7</v>
      </c>
      <c r="M221" s="69" t="s">
        <v>7</v>
      </c>
      <c r="N221" s="69" t="s">
        <v>8</v>
      </c>
      <c r="O221" s="69" t="s">
        <v>8</v>
      </c>
      <c r="P221" s="70" t="s">
        <v>8</v>
      </c>
    </row>
    <row r="222" spans="1:16" ht="25.5" x14ac:dyDescent="0.2">
      <c r="A222" s="74"/>
      <c r="B222" s="69"/>
      <c r="C222" s="6" t="s">
        <v>9</v>
      </c>
      <c r="D222" s="6" t="s">
        <v>10</v>
      </c>
      <c r="E222" s="6" t="s">
        <v>11</v>
      </c>
      <c r="F222" s="6" t="s">
        <v>12</v>
      </c>
      <c r="G222" s="6" t="s">
        <v>9</v>
      </c>
      <c r="H222" s="6" t="s">
        <v>10</v>
      </c>
      <c r="I222" s="6" t="s">
        <v>11</v>
      </c>
      <c r="J222" s="6" t="s">
        <v>12</v>
      </c>
      <c r="K222" s="69"/>
      <c r="L222" s="69"/>
      <c r="M222" s="69"/>
      <c r="N222" s="69"/>
      <c r="O222" s="69"/>
      <c r="P222" s="70"/>
    </row>
    <row r="223" spans="1:16" x14ac:dyDescent="0.2">
      <c r="A223" s="7"/>
      <c r="B223" s="41"/>
      <c r="C223" s="61"/>
      <c r="D223" s="41"/>
      <c r="E223" s="41"/>
      <c r="F223" s="41"/>
      <c r="G223" s="41"/>
      <c r="H223" s="61"/>
      <c r="I223" s="61"/>
      <c r="J223" s="41"/>
      <c r="K223" s="41"/>
      <c r="L223" s="41"/>
      <c r="M223" s="41"/>
      <c r="N223" s="41"/>
      <c r="O223" s="41"/>
      <c r="P223" s="62"/>
    </row>
    <row r="224" spans="1:16" x14ac:dyDescent="0.2">
      <c r="A224" s="7"/>
      <c r="B224" s="39" t="s">
        <v>13</v>
      </c>
      <c r="C224" s="8">
        <f t="shared" ref="C224:D224" si="268">SUM(C226:C230)</f>
        <v>30956.600000000002</v>
      </c>
      <c r="D224" s="8">
        <f t="shared" si="268"/>
        <v>35758.200000000004</v>
      </c>
      <c r="E224" s="8">
        <f>SUM(E226:E230)</f>
        <v>38223.599999999999</v>
      </c>
      <c r="F224" s="11">
        <f t="shared" ref="F224:H224" si="269">SUM(F226:F230)</f>
        <v>0.15985926669363906</v>
      </c>
      <c r="G224" s="8">
        <f t="shared" si="269"/>
        <v>32774.9</v>
      </c>
      <c r="H224" s="8">
        <f t="shared" si="269"/>
        <v>54072.399999999994</v>
      </c>
      <c r="I224" s="8">
        <f>SUM(I226:I230)</f>
        <v>56859.599999999991</v>
      </c>
      <c r="J224" s="11">
        <f t="shared" ref="J224" si="270">SUM(J226:J230)</f>
        <v>0.1897999098604522</v>
      </c>
      <c r="K224" s="10">
        <f>G224-C224</f>
        <v>1818.2999999999993</v>
      </c>
      <c r="L224" s="10">
        <f>H224-D224</f>
        <v>18314.19999999999</v>
      </c>
      <c r="M224" s="10">
        <f>I224-E224</f>
        <v>18635.999999999993</v>
      </c>
      <c r="N224" s="11">
        <f>G224/C224</f>
        <v>1.0587370706085293</v>
      </c>
      <c r="O224" s="11">
        <f>H224/D224</f>
        <v>1.5121678384258712</v>
      </c>
      <c r="P224" s="9">
        <f>I224/E224</f>
        <v>1.4875521928860702</v>
      </c>
    </row>
    <row r="225" spans="1:16" x14ac:dyDescent="0.2">
      <c r="A225" s="12"/>
      <c r="B225" s="40" t="s">
        <v>14</v>
      </c>
      <c r="C225" s="13"/>
      <c r="D225" s="13"/>
      <c r="E225" s="13"/>
      <c r="F225" s="15"/>
      <c r="G225" s="13"/>
      <c r="H225" s="13"/>
      <c r="I225" s="13"/>
      <c r="J225" s="15"/>
      <c r="K225" s="13"/>
      <c r="L225" s="13"/>
      <c r="M225" s="13"/>
      <c r="N225" s="15"/>
      <c r="O225" s="15"/>
      <c r="P225" s="14"/>
    </row>
    <row r="226" spans="1:16" x14ac:dyDescent="0.2">
      <c r="A226" s="16">
        <v>1</v>
      </c>
      <c r="B226" s="42" t="s">
        <v>15</v>
      </c>
      <c r="C226" s="17">
        <v>10460.1</v>
      </c>
      <c r="D226" s="17">
        <v>8760.1</v>
      </c>
      <c r="E226" s="17">
        <v>7523.2</v>
      </c>
      <c r="F226" s="43">
        <f>D226/$D$9</f>
        <v>3.9162574239277916E-2</v>
      </c>
      <c r="G226" s="17">
        <v>7305.8</v>
      </c>
      <c r="H226" s="17">
        <v>7305.8</v>
      </c>
      <c r="I226" s="17">
        <v>8438.9</v>
      </c>
      <c r="J226" s="43">
        <f>H226/$H$9</f>
        <v>2.5644139735955713E-2</v>
      </c>
      <c r="K226" s="18">
        <f t="shared" ref="K226:K230" si="271">G226-C226</f>
        <v>-3154.3</v>
      </c>
      <c r="L226" s="18">
        <f t="shared" ref="L226:L230" si="272">H226-D226</f>
        <v>-1454.3000000000002</v>
      </c>
      <c r="M226" s="18">
        <f t="shared" ref="M226:M230" si="273">I226-E226</f>
        <v>915.69999999999982</v>
      </c>
      <c r="N226" s="19">
        <f t="shared" ref="N226:N230" si="274">G226/C226</f>
        <v>0.69844456553952639</v>
      </c>
      <c r="O226" s="19">
        <f t="shared" ref="O226:O230" si="275">H226/D226</f>
        <v>0.83398591340281503</v>
      </c>
      <c r="P226" s="20">
        <f t="shared" ref="P226:P230" si="276">I226/E226</f>
        <v>1.1217168226286687</v>
      </c>
    </row>
    <row r="227" spans="1:16" x14ac:dyDescent="0.2">
      <c r="A227" s="16">
        <v>2</v>
      </c>
      <c r="B227" s="42" t="s">
        <v>16</v>
      </c>
      <c r="C227" s="17">
        <v>5148.3</v>
      </c>
      <c r="D227" s="17">
        <v>5248.3</v>
      </c>
      <c r="E227" s="17">
        <v>8950.6</v>
      </c>
      <c r="F227" s="43">
        <f>D227/$D$9</f>
        <v>2.3462852978847534E-2</v>
      </c>
      <c r="G227" s="17">
        <v>8038.8</v>
      </c>
      <c r="H227" s="17">
        <v>8897.6</v>
      </c>
      <c r="I227" s="17">
        <v>10551.7</v>
      </c>
      <c r="J227" s="43">
        <f>H227/$H$9</f>
        <v>3.1231528061901444E-2</v>
      </c>
      <c r="K227" s="18">
        <f t="shared" si="271"/>
        <v>2890.5</v>
      </c>
      <c r="L227" s="18">
        <f t="shared" si="272"/>
        <v>3649.3</v>
      </c>
      <c r="M227" s="18">
        <f t="shared" si="273"/>
        <v>1601.1000000000004</v>
      </c>
      <c r="N227" s="19">
        <f t="shared" si="274"/>
        <v>1.5614474680962647</v>
      </c>
      <c r="O227" s="19">
        <f t="shared" si="275"/>
        <v>1.6953299163538669</v>
      </c>
      <c r="P227" s="20">
        <f t="shared" si="276"/>
        <v>1.1788818626684245</v>
      </c>
    </row>
    <row r="228" spans="1:16" x14ac:dyDescent="0.2">
      <c r="A228" s="16">
        <v>3</v>
      </c>
      <c r="B228" s="42" t="s">
        <v>17</v>
      </c>
      <c r="C228" s="17"/>
      <c r="D228" s="17"/>
      <c r="E228" s="17"/>
      <c r="F228" s="43">
        <f>D228/$D$9</f>
        <v>0</v>
      </c>
      <c r="G228" s="17"/>
      <c r="H228" s="17"/>
      <c r="I228" s="17"/>
      <c r="J228" s="43">
        <f>H228/$H$9</f>
        <v>0</v>
      </c>
      <c r="K228" s="18">
        <f t="shared" si="271"/>
        <v>0</v>
      </c>
      <c r="L228" s="18">
        <f t="shared" si="272"/>
        <v>0</v>
      </c>
      <c r="M228" s="18">
        <f t="shared" si="273"/>
        <v>0</v>
      </c>
      <c r="N228" s="19" t="e">
        <f t="shared" si="274"/>
        <v>#DIV/0!</v>
      </c>
      <c r="O228" s="19" t="e">
        <f t="shared" si="275"/>
        <v>#DIV/0!</v>
      </c>
      <c r="P228" s="20" t="e">
        <f t="shared" si="276"/>
        <v>#DIV/0!</v>
      </c>
    </row>
    <row r="229" spans="1:16" x14ac:dyDescent="0.2">
      <c r="A229" s="16">
        <v>4</v>
      </c>
      <c r="B229" s="42" t="s">
        <v>18</v>
      </c>
      <c r="C229" s="17">
        <v>15348.2</v>
      </c>
      <c r="D229" s="17">
        <v>15348.2</v>
      </c>
      <c r="E229" s="17">
        <v>15348.2</v>
      </c>
      <c r="F229" s="43">
        <f>D229/$D$9</f>
        <v>6.8615086807146647E-2</v>
      </c>
      <c r="G229" s="17">
        <v>17430.3</v>
      </c>
      <c r="H229" s="17">
        <v>17430.3</v>
      </c>
      <c r="I229" s="17">
        <v>17430.3</v>
      </c>
      <c r="J229" s="43">
        <f>H229/$H$9</f>
        <v>6.1182218078735917E-2</v>
      </c>
      <c r="K229" s="18">
        <f t="shared" si="271"/>
        <v>2082.0999999999985</v>
      </c>
      <c r="L229" s="18">
        <f t="shared" si="272"/>
        <v>2082.0999999999985</v>
      </c>
      <c r="M229" s="18">
        <f t="shared" si="273"/>
        <v>2082.0999999999985</v>
      </c>
      <c r="N229" s="19">
        <f t="shared" si="274"/>
        <v>1.1356576015428519</v>
      </c>
      <c r="O229" s="19">
        <f t="shared" si="275"/>
        <v>1.1356576015428519</v>
      </c>
      <c r="P229" s="20">
        <f t="shared" si="276"/>
        <v>1.1356576015428519</v>
      </c>
    </row>
    <row r="230" spans="1:16" x14ac:dyDescent="0.2">
      <c r="A230" s="16">
        <v>5</v>
      </c>
      <c r="B230" s="42" t="s">
        <v>19</v>
      </c>
      <c r="C230" s="22">
        <f>SUM(C232:C246)</f>
        <v>0</v>
      </c>
      <c r="D230" s="22">
        <f>SUM(D232:D246)</f>
        <v>6401.6</v>
      </c>
      <c r="E230" s="22">
        <f>SUM(E232:E246)</f>
        <v>6401.6</v>
      </c>
      <c r="F230" s="43">
        <f>D230/$D$9</f>
        <v>2.8618752668366974E-2</v>
      </c>
      <c r="G230" s="23">
        <f>SUM(G232:G246)</f>
        <v>0</v>
      </c>
      <c r="H230" s="23">
        <f>SUM(H232:H246)</f>
        <v>20438.7</v>
      </c>
      <c r="I230" s="23">
        <f>SUM(I232:I246)</f>
        <v>20438.7</v>
      </c>
      <c r="J230" s="43">
        <f>H230/$H$9</f>
        <v>7.1742023983859135E-2</v>
      </c>
      <c r="K230" s="18">
        <f t="shared" si="271"/>
        <v>0</v>
      </c>
      <c r="L230" s="18">
        <f t="shared" si="272"/>
        <v>14037.1</v>
      </c>
      <c r="M230" s="18">
        <f t="shared" si="273"/>
        <v>14037.1</v>
      </c>
      <c r="N230" s="19" t="e">
        <f t="shared" si="274"/>
        <v>#DIV/0!</v>
      </c>
      <c r="O230" s="19">
        <f t="shared" si="275"/>
        <v>3.1927486878280429</v>
      </c>
      <c r="P230" s="20">
        <f t="shared" si="276"/>
        <v>3.1927486878280429</v>
      </c>
    </row>
    <row r="231" spans="1:16" ht="13.5" x14ac:dyDescent="0.25">
      <c r="A231" s="16"/>
      <c r="B231" s="44" t="s">
        <v>14</v>
      </c>
      <c r="C231" s="17"/>
      <c r="D231" s="17"/>
      <c r="E231" s="25"/>
      <c r="F231" s="27"/>
      <c r="G231" s="17"/>
      <c r="H231" s="17"/>
      <c r="I231" s="25"/>
      <c r="J231" s="27"/>
      <c r="K231" s="18"/>
      <c r="L231" s="18"/>
      <c r="M231" s="18"/>
      <c r="N231" s="27"/>
      <c r="O231" s="19"/>
      <c r="P231" s="20"/>
    </row>
    <row r="232" spans="1:16" ht="25.5" x14ac:dyDescent="0.2">
      <c r="A232" s="57">
        <v>1</v>
      </c>
      <c r="B232" s="56" t="s">
        <v>20</v>
      </c>
      <c r="C232" s="58"/>
      <c r="D232" s="58">
        <v>94.2</v>
      </c>
      <c r="E232" s="58">
        <v>94.2</v>
      </c>
      <c r="F232" s="19">
        <f>D232/$D$15</f>
        <v>4.7802699685375013E-3</v>
      </c>
      <c r="G232" s="58"/>
      <c r="H232" s="58"/>
      <c r="I232" s="58"/>
      <c r="J232" s="19">
        <f t="shared" ref="J232" si="277">H232/$H$15</f>
        <v>0</v>
      </c>
      <c r="K232" s="18">
        <f t="shared" ref="K232" si="278">G232-C232</f>
        <v>0</v>
      </c>
      <c r="L232" s="18">
        <f t="shared" ref="L232" si="279">H232-D232</f>
        <v>-94.2</v>
      </c>
      <c r="M232" s="18">
        <f t="shared" ref="M232" si="280">I232-E232</f>
        <v>-94.2</v>
      </c>
      <c r="N232" s="19" t="e">
        <f t="shared" ref="N232" si="281">G232/C232</f>
        <v>#DIV/0!</v>
      </c>
      <c r="O232" s="19">
        <f t="shared" ref="O232" si="282">H232/D232</f>
        <v>0</v>
      </c>
      <c r="P232" s="20">
        <f t="shared" ref="P232" si="283">I232/E232</f>
        <v>0</v>
      </c>
    </row>
    <row r="233" spans="1:16" ht="25.5" x14ac:dyDescent="0.2">
      <c r="A233" s="57">
        <v>2</v>
      </c>
      <c r="B233" s="56" t="s">
        <v>21</v>
      </c>
      <c r="C233" s="58"/>
      <c r="D233" s="58"/>
      <c r="E233" s="58"/>
      <c r="F233" s="19"/>
      <c r="G233" s="58"/>
      <c r="H233" s="58">
        <v>173.8</v>
      </c>
      <c r="I233" s="58">
        <v>173.8</v>
      </c>
      <c r="J233" s="19"/>
      <c r="K233" s="18"/>
      <c r="L233" s="18"/>
      <c r="M233" s="18"/>
      <c r="N233" s="19"/>
      <c r="O233" s="19"/>
      <c r="P233" s="20"/>
    </row>
    <row r="234" spans="1:16" x14ac:dyDescent="0.2">
      <c r="A234" s="57">
        <v>3</v>
      </c>
      <c r="B234" s="56" t="s">
        <v>22</v>
      </c>
      <c r="C234" s="58">
        <v>0</v>
      </c>
      <c r="D234" s="58">
        <v>0</v>
      </c>
      <c r="E234" s="58">
        <v>0</v>
      </c>
      <c r="F234" s="19">
        <f t="shared" ref="F234:F236" si="284">D234/$D$15</f>
        <v>0</v>
      </c>
      <c r="G234" s="58"/>
      <c r="H234" s="58"/>
      <c r="I234" s="58"/>
      <c r="J234" s="19">
        <f t="shared" ref="J234:J236" si="285">H234/$H$15</f>
        <v>0</v>
      </c>
      <c r="K234" s="18">
        <f t="shared" ref="K234:K236" si="286">G234-C234</f>
        <v>0</v>
      </c>
      <c r="L234" s="18">
        <f t="shared" ref="L234:L236" si="287">H234-D234</f>
        <v>0</v>
      </c>
      <c r="M234" s="18">
        <f t="shared" ref="M234:M236" si="288">I234-E234</f>
        <v>0</v>
      </c>
      <c r="N234" s="19" t="e">
        <f t="shared" ref="N234:N236" si="289">G234/C234</f>
        <v>#DIV/0!</v>
      </c>
      <c r="O234" s="19" t="e">
        <f t="shared" ref="O234:O236" si="290">H234/D234</f>
        <v>#DIV/0!</v>
      </c>
      <c r="P234" s="20" t="e">
        <f t="shared" ref="P234:P236" si="291">I234/E234</f>
        <v>#DIV/0!</v>
      </c>
    </row>
    <row r="235" spans="1:16" x14ac:dyDescent="0.2">
      <c r="A235" s="57">
        <v>4</v>
      </c>
      <c r="B235" s="56" t="s">
        <v>23</v>
      </c>
      <c r="C235" s="58"/>
      <c r="D235" s="58"/>
      <c r="E235" s="58"/>
      <c r="F235" s="19">
        <f t="shared" si="284"/>
        <v>0</v>
      </c>
      <c r="G235" s="58"/>
      <c r="H235" s="58">
        <v>8600.9</v>
      </c>
      <c r="I235" s="58">
        <v>8600.9</v>
      </c>
      <c r="J235" s="19">
        <f t="shared" si="285"/>
        <v>0.14256848372734476</v>
      </c>
      <c r="K235" s="18">
        <f t="shared" si="286"/>
        <v>0</v>
      </c>
      <c r="L235" s="18">
        <f t="shared" si="287"/>
        <v>8600.9</v>
      </c>
      <c r="M235" s="18">
        <f t="shared" si="288"/>
        <v>8600.9</v>
      </c>
      <c r="N235" s="19" t="e">
        <f t="shared" si="289"/>
        <v>#DIV/0!</v>
      </c>
      <c r="O235" s="19" t="e">
        <f t="shared" si="290"/>
        <v>#DIV/0!</v>
      </c>
      <c r="P235" s="20" t="e">
        <f t="shared" si="291"/>
        <v>#DIV/0!</v>
      </c>
    </row>
    <row r="236" spans="1:16" x14ac:dyDescent="0.2">
      <c r="A236" s="57">
        <v>5</v>
      </c>
      <c r="B236" s="56" t="s">
        <v>24</v>
      </c>
      <c r="C236" s="58"/>
      <c r="D236" s="58">
        <v>1978.7</v>
      </c>
      <c r="E236" s="58">
        <v>1978.7</v>
      </c>
      <c r="F236" s="19">
        <f t="shared" si="284"/>
        <v>0.10041104232213539</v>
      </c>
      <c r="G236" s="58"/>
      <c r="H236" s="58">
        <v>4978.8</v>
      </c>
      <c r="I236" s="58">
        <v>4978.8</v>
      </c>
      <c r="J236" s="19">
        <f t="shared" si="285"/>
        <v>8.2528568729052093E-2</v>
      </c>
      <c r="K236" s="18">
        <f t="shared" si="286"/>
        <v>0</v>
      </c>
      <c r="L236" s="18">
        <f t="shared" si="287"/>
        <v>3000.1000000000004</v>
      </c>
      <c r="M236" s="18">
        <f t="shared" si="288"/>
        <v>3000.1000000000004</v>
      </c>
      <c r="N236" s="19" t="e">
        <f t="shared" si="289"/>
        <v>#DIV/0!</v>
      </c>
      <c r="O236" s="19">
        <f t="shared" si="290"/>
        <v>2.5161975034113309</v>
      </c>
      <c r="P236" s="20">
        <f t="shared" si="291"/>
        <v>2.5161975034113309</v>
      </c>
    </row>
    <row r="237" spans="1:16" x14ac:dyDescent="0.2">
      <c r="A237" s="57">
        <v>6</v>
      </c>
      <c r="B237" s="56" t="s">
        <v>25</v>
      </c>
      <c r="C237" s="58"/>
      <c r="D237" s="58"/>
      <c r="E237" s="58"/>
      <c r="F237" s="19"/>
      <c r="G237" s="58"/>
      <c r="H237" s="58"/>
      <c r="I237" s="58"/>
      <c r="J237" s="19"/>
      <c r="K237" s="18"/>
      <c r="L237" s="18"/>
      <c r="M237" s="18"/>
      <c r="N237" s="19"/>
      <c r="O237" s="19"/>
      <c r="P237" s="20"/>
    </row>
    <row r="238" spans="1:16" x14ac:dyDescent="0.2">
      <c r="A238" s="57">
        <v>7</v>
      </c>
      <c r="B238" s="56" t="s">
        <v>26</v>
      </c>
      <c r="C238" s="58"/>
      <c r="D238" s="58"/>
      <c r="E238" s="58"/>
      <c r="F238" s="19"/>
      <c r="G238" s="58"/>
      <c r="H238" s="58"/>
      <c r="I238" s="58"/>
      <c r="J238" s="19"/>
      <c r="K238" s="18"/>
      <c r="L238" s="18"/>
      <c r="M238" s="18"/>
      <c r="N238" s="19"/>
      <c r="O238" s="19"/>
      <c r="P238" s="20"/>
    </row>
    <row r="239" spans="1:16" x14ac:dyDescent="0.2">
      <c r="A239" s="57">
        <v>8</v>
      </c>
      <c r="B239" s="56" t="s">
        <v>27</v>
      </c>
      <c r="C239" s="58"/>
      <c r="D239" s="58"/>
      <c r="E239" s="58"/>
      <c r="F239" s="19">
        <f t="shared" ref="F239:F246" si="292">D239/$D$15</f>
        <v>0</v>
      </c>
      <c r="G239" s="58"/>
      <c r="H239" s="58"/>
      <c r="I239" s="58"/>
      <c r="J239" s="19">
        <f t="shared" ref="J239:J247" si="293">H239/$H$15</f>
        <v>0</v>
      </c>
      <c r="K239" s="18">
        <f t="shared" ref="K239:K246" si="294">G239-C239</f>
        <v>0</v>
      </c>
      <c r="L239" s="18">
        <f t="shared" ref="L239:L247" si="295">H239-D239</f>
        <v>0</v>
      </c>
      <c r="M239" s="18">
        <f t="shared" ref="M239:M247" si="296">I239-E239</f>
        <v>0</v>
      </c>
      <c r="N239" s="19" t="e">
        <f t="shared" ref="N239:N246" si="297">G239/C239</f>
        <v>#DIV/0!</v>
      </c>
      <c r="O239" s="19" t="e">
        <f t="shared" ref="O239:O247" si="298">H239/D239</f>
        <v>#DIV/0!</v>
      </c>
      <c r="P239" s="20" t="e">
        <f t="shared" ref="P239:P247" si="299">I239/E239</f>
        <v>#DIV/0!</v>
      </c>
    </row>
    <row r="240" spans="1:16" x14ac:dyDescent="0.2">
      <c r="A240" s="57">
        <v>9</v>
      </c>
      <c r="B240" s="56" t="s">
        <v>28</v>
      </c>
      <c r="C240" s="58"/>
      <c r="D240" s="58"/>
      <c r="E240" s="58"/>
      <c r="F240" s="19">
        <f t="shared" si="292"/>
        <v>0</v>
      </c>
      <c r="G240" s="58"/>
      <c r="H240" s="58"/>
      <c r="I240" s="58"/>
      <c r="J240" s="19">
        <f t="shared" si="293"/>
        <v>0</v>
      </c>
      <c r="K240" s="18">
        <f t="shared" si="294"/>
        <v>0</v>
      </c>
      <c r="L240" s="18">
        <f t="shared" si="295"/>
        <v>0</v>
      </c>
      <c r="M240" s="18">
        <f t="shared" si="296"/>
        <v>0</v>
      </c>
      <c r="N240" s="19" t="e">
        <f t="shared" si="297"/>
        <v>#DIV/0!</v>
      </c>
      <c r="O240" s="19" t="e">
        <f t="shared" si="298"/>
        <v>#DIV/0!</v>
      </c>
      <c r="P240" s="20" t="e">
        <f t="shared" si="299"/>
        <v>#DIV/0!</v>
      </c>
    </row>
    <row r="241" spans="1:16" x14ac:dyDescent="0.2">
      <c r="A241" s="57">
        <v>10</v>
      </c>
      <c r="B241" s="56" t="s">
        <v>29</v>
      </c>
      <c r="C241" s="58"/>
      <c r="D241" s="58"/>
      <c r="E241" s="58"/>
      <c r="F241" s="19">
        <f t="shared" si="292"/>
        <v>0</v>
      </c>
      <c r="G241" s="58"/>
      <c r="H241" s="58">
        <v>1150</v>
      </c>
      <c r="I241" s="58">
        <v>1150</v>
      </c>
      <c r="J241" s="19">
        <f t="shared" si="293"/>
        <v>1.9062395364025448E-2</v>
      </c>
      <c r="K241" s="18">
        <f t="shared" si="294"/>
        <v>0</v>
      </c>
      <c r="L241" s="18">
        <f t="shared" si="295"/>
        <v>1150</v>
      </c>
      <c r="M241" s="18">
        <f t="shared" si="296"/>
        <v>1150</v>
      </c>
      <c r="N241" s="19" t="e">
        <f t="shared" si="297"/>
        <v>#DIV/0!</v>
      </c>
      <c r="O241" s="19" t="e">
        <f t="shared" si="298"/>
        <v>#DIV/0!</v>
      </c>
      <c r="P241" s="20" t="e">
        <f t="shared" si="299"/>
        <v>#DIV/0!</v>
      </c>
    </row>
    <row r="242" spans="1:16" x14ac:dyDescent="0.2">
      <c r="A242" s="57">
        <v>11</v>
      </c>
      <c r="B242" s="56" t="s">
        <v>30</v>
      </c>
      <c r="C242" s="58"/>
      <c r="D242" s="58">
        <v>2728.7</v>
      </c>
      <c r="E242" s="58">
        <v>2728.7</v>
      </c>
      <c r="F242" s="19">
        <f t="shared" si="292"/>
        <v>0.13847051659393078</v>
      </c>
      <c r="G242" s="58"/>
      <c r="H242" s="58">
        <v>2528.6999999999998</v>
      </c>
      <c r="I242" s="58">
        <v>2528.6999999999998</v>
      </c>
      <c r="J242" s="19">
        <f t="shared" si="293"/>
        <v>4.1915721006096647E-2</v>
      </c>
      <c r="K242" s="18">
        <f t="shared" si="294"/>
        <v>0</v>
      </c>
      <c r="L242" s="18">
        <f t="shared" si="295"/>
        <v>-200</v>
      </c>
      <c r="M242" s="18">
        <f t="shared" si="296"/>
        <v>-200</v>
      </c>
      <c r="N242" s="19" t="e">
        <f t="shared" si="297"/>
        <v>#DIV/0!</v>
      </c>
      <c r="O242" s="19">
        <f t="shared" si="298"/>
        <v>0.92670502437057944</v>
      </c>
      <c r="P242" s="20">
        <f t="shared" si="299"/>
        <v>0.92670502437057944</v>
      </c>
    </row>
    <row r="243" spans="1:16" x14ac:dyDescent="0.2">
      <c r="A243" s="57">
        <v>12</v>
      </c>
      <c r="B243" s="56" t="s">
        <v>31</v>
      </c>
      <c r="C243" s="58"/>
      <c r="D243" s="58"/>
      <c r="E243" s="58"/>
      <c r="F243" s="19">
        <f t="shared" si="292"/>
        <v>0</v>
      </c>
      <c r="G243" s="58"/>
      <c r="H243" s="58"/>
      <c r="I243" s="58"/>
      <c r="J243" s="19">
        <f t="shared" si="293"/>
        <v>0</v>
      </c>
      <c r="K243" s="18">
        <f t="shared" si="294"/>
        <v>0</v>
      </c>
      <c r="L243" s="18">
        <f t="shared" si="295"/>
        <v>0</v>
      </c>
      <c r="M243" s="18">
        <f t="shared" si="296"/>
        <v>0</v>
      </c>
      <c r="N243" s="19" t="e">
        <f t="shared" si="297"/>
        <v>#DIV/0!</v>
      </c>
      <c r="O243" s="19" t="e">
        <f t="shared" si="298"/>
        <v>#DIV/0!</v>
      </c>
      <c r="P243" s="20" t="e">
        <f t="shared" si="299"/>
        <v>#DIV/0!</v>
      </c>
    </row>
    <row r="244" spans="1:16" x14ac:dyDescent="0.2">
      <c r="A244" s="57">
        <v>13</v>
      </c>
      <c r="B244" s="56" t="s">
        <v>32</v>
      </c>
      <c r="C244" s="58"/>
      <c r="D244" s="58"/>
      <c r="E244" s="58"/>
      <c r="F244" s="19">
        <f t="shared" si="292"/>
        <v>0</v>
      </c>
      <c r="G244" s="58"/>
      <c r="H244" s="58">
        <v>3000</v>
      </c>
      <c r="I244" s="58">
        <v>3000</v>
      </c>
      <c r="J244" s="19">
        <f t="shared" si="293"/>
        <v>4.9727987906153341E-2</v>
      </c>
      <c r="K244" s="18">
        <f t="shared" si="294"/>
        <v>0</v>
      </c>
      <c r="L244" s="18">
        <f t="shared" si="295"/>
        <v>3000</v>
      </c>
      <c r="M244" s="18">
        <f t="shared" si="296"/>
        <v>3000</v>
      </c>
      <c r="N244" s="19" t="e">
        <f t="shared" si="297"/>
        <v>#DIV/0!</v>
      </c>
      <c r="O244" s="19" t="e">
        <f t="shared" si="298"/>
        <v>#DIV/0!</v>
      </c>
      <c r="P244" s="20" t="e">
        <f t="shared" si="299"/>
        <v>#DIV/0!</v>
      </c>
    </row>
    <row r="245" spans="1:16" x14ac:dyDescent="0.2">
      <c r="A245" s="57">
        <v>14</v>
      </c>
      <c r="B245" s="56" t="s">
        <v>33</v>
      </c>
      <c r="C245" s="58"/>
      <c r="D245" s="58"/>
      <c r="E245" s="58"/>
      <c r="F245" s="19">
        <f t="shared" si="292"/>
        <v>0</v>
      </c>
      <c r="G245" s="58"/>
      <c r="H245" s="58"/>
      <c r="I245" s="58"/>
      <c r="J245" s="19">
        <f t="shared" si="293"/>
        <v>0</v>
      </c>
      <c r="K245" s="18">
        <f t="shared" si="294"/>
        <v>0</v>
      </c>
      <c r="L245" s="18">
        <f t="shared" si="295"/>
        <v>0</v>
      </c>
      <c r="M245" s="18">
        <f t="shared" si="296"/>
        <v>0</v>
      </c>
      <c r="N245" s="19" t="e">
        <f t="shared" si="297"/>
        <v>#DIV/0!</v>
      </c>
      <c r="O245" s="19" t="e">
        <f t="shared" si="298"/>
        <v>#DIV/0!</v>
      </c>
      <c r="P245" s="20" t="e">
        <f t="shared" si="299"/>
        <v>#DIV/0!</v>
      </c>
    </row>
    <row r="246" spans="1:16" ht="13.5" x14ac:dyDescent="0.25">
      <c r="A246" s="57">
        <v>15</v>
      </c>
      <c r="B246" s="56" t="s">
        <v>55</v>
      </c>
      <c r="C246" s="59"/>
      <c r="D246" s="59">
        <v>1600</v>
      </c>
      <c r="E246" s="59">
        <v>1600</v>
      </c>
      <c r="F246" s="19">
        <f t="shared" si="292"/>
        <v>8.1193545113163498E-2</v>
      </c>
      <c r="G246" s="58"/>
      <c r="H246" s="58">
        <v>6.5</v>
      </c>
      <c r="I246" s="58">
        <v>6.5</v>
      </c>
      <c r="J246" s="19">
        <f t="shared" si="293"/>
        <v>1.0774397379666558E-4</v>
      </c>
      <c r="K246" s="18">
        <f t="shared" si="294"/>
        <v>0</v>
      </c>
      <c r="L246" s="18">
        <f t="shared" si="295"/>
        <v>-1593.5</v>
      </c>
      <c r="M246" s="18">
        <f t="shared" si="296"/>
        <v>-1593.5</v>
      </c>
      <c r="N246" s="19" t="e">
        <f t="shared" si="297"/>
        <v>#DIV/0!</v>
      </c>
      <c r="O246" s="19">
        <f t="shared" si="298"/>
        <v>4.0625000000000001E-3</v>
      </c>
      <c r="P246" s="20">
        <f t="shared" si="299"/>
        <v>4.0625000000000001E-3</v>
      </c>
    </row>
    <row r="247" spans="1:16" ht="13.5" x14ac:dyDescent="0.25">
      <c r="A247" s="12"/>
      <c r="B247" s="45" t="s">
        <v>35</v>
      </c>
      <c r="C247" s="29"/>
      <c r="D247" s="29">
        <v>3411.8</v>
      </c>
      <c r="E247" s="29">
        <v>3411.9</v>
      </c>
      <c r="F247" s="46"/>
      <c r="G247" s="29"/>
      <c r="H247" s="29">
        <v>3985.8</v>
      </c>
      <c r="I247" s="29">
        <v>3985.8</v>
      </c>
      <c r="J247" s="32">
        <f t="shared" si="293"/>
        <v>6.606860473211533E-2</v>
      </c>
      <c r="K247" s="31"/>
      <c r="L247" s="31">
        <f t="shared" si="295"/>
        <v>574</v>
      </c>
      <c r="M247" s="31">
        <f t="shared" si="296"/>
        <v>573.90000000000009</v>
      </c>
      <c r="N247" s="31"/>
      <c r="O247" s="32">
        <f t="shared" si="298"/>
        <v>1.1682396389002871</v>
      </c>
      <c r="P247" s="30">
        <f t="shared" si="299"/>
        <v>1.1682053987514289</v>
      </c>
    </row>
    <row r="248" spans="1:16" x14ac:dyDescent="0.2">
      <c r="A248" s="7"/>
      <c r="B248" s="45"/>
      <c r="C248" s="33"/>
      <c r="D248" s="33"/>
      <c r="E248" s="33"/>
      <c r="F248" s="47"/>
      <c r="G248" s="33"/>
      <c r="H248" s="33"/>
      <c r="I248" s="33"/>
      <c r="J248" s="33"/>
      <c r="K248" s="33"/>
      <c r="L248" s="33"/>
      <c r="M248" s="33"/>
      <c r="N248" s="33"/>
      <c r="O248" s="22"/>
      <c r="P248" s="34"/>
    </row>
    <row r="249" spans="1:16" x14ac:dyDescent="0.2">
      <c r="A249" s="7"/>
      <c r="B249" s="39" t="s">
        <v>36</v>
      </c>
      <c r="C249" s="8">
        <f t="shared" ref="C249:E249" si="300">SUM(C251:C260)</f>
        <v>30956.6</v>
      </c>
      <c r="D249" s="8">
        <f t="shared" si="300"/>
        <v>39170</v>
      </c>
      <c r="E249" s="8">
        <f t="shared" si="300"/>
        <v>37649.699999999997</v>
      </c>
      <c r="F249" s="11">
        <f t="shared" ref="F249:H249" si="301">SUM(F251:F260)</f>
        <v>0.14466344420873489</v>
      </c>
      <c r="G249" s="8">
        <f t="shared" si="301"/>
        <v>32774.9</v>
      </c>
      <c r="H249" s="8">
        <f t="shared" si="301"/>
        <v>58058.2</v>
      </c>
      <c r="I249" s="8">
        <f>SUM(I251:I260)</f>
        <v>55385.3</v>
      </c>
      <c r="J249" s="11">
        <f>SUM(J251:J260)</f>
        <v>0.18492734862784496</v>
      </c>
      <c r="K249" s="10">
        <f>G249-C249</f>
        <v>1818.3000000000029</v>
      </c>
      <c r="L249" s="10">
        <f>H249-D249</f>
        <v>18888.199999999997</v>
      </c>
      <c r="M249" s="10">
        <f>I249-E249</f>
        <v>17735.600000000006</v>
      </c>
      <c r="N249" s="11">
        <f>G249/C249</f>
        <v>1.0587370706085295</v>
      </c>
      <c r="O249" s="11">
        <f>H249/D249</f>
        <v>1.4822108756701557</v>
      </c>
      <c r="P249" s="9">
        <f>I249/E249</f>
        <v>1.4710688265776357</v>
      </c>
    </row>
    <row r="250" spans="1:16" x14ac:dyDescent="0.2">
      <c r="A250" s="7"/>
      <c r="B250" s="40" t="s">
        <v>37</v>
      </c>
      <c r="C250" s="13"/>
      <c r="D250" s="13"/>
      <c r="E250" s="13"/>
      <c r="F250" s="15"/>
      <c r="G250" s="13"/>
      <c r="H250" s="35"/>
      <c r="I250" s="35"/>
      <c r="J250" s="37"/>
      <c r="K250" s="35"/>
      <c r="L250" s="35"/>
      <c r="M250" s="35"/>
      <c r="N250" s="37"/>
      <c r="O250" s="37"/>
      <c r="P250" s="36"/>
    </row>
    <row r="251" spans="1:16" x14ac:dyDescent="0.2">
      <c r="A251" s="16">
        <v>1</v>
      </c>
      <c r="B251" s="48" t="s">
        <v>38</v>
      </c>
      <c r="C251" s="17">
        <v>15488.5</v>
      </c>
      <c r="D251" s="17">
        <v>14881.6</v>
      </c>
      <c r="E251" s="17">
        <v>14138.1</v>
      </c>
      <c r="F251" s="49">
        <f>D251/$D$34</f>
        <v>5.4961029138031893E-2</v>
      </c>
      <c r="G251" s="17">
        <v>13228.4</v>
      </c>
      <c r="H251" s="17">
        <v>19341.099999999999</v>
      </c>
      <c r="I251" s="17">
        <v>17940</v>
      </c>
      <c r="J251" s="43">
        <f t="shared" ref="J251:J258" si="302">H251/$H$34</f>
        <v>6.160539497514584E-2</v>
      </c>
      <c r="K251" s="18">
        <f t="shared" ref="K251:K260" si="303">G251-C251</f>
        <v>-2260.1000000000004</v>
      </c>
      <c r="L251" s="18">
        <f t="shared" ref="L251:L260" si="304">H251-D251</f>
        <v>4459.4999999999982</v>
      </c>
      <c r="M251" s="18">
        <f t="shared" ref="M251:M260" si="305">I251-E251</f>
        <v>3801.8999999999996</v>
      </c>
      <c r="N251" s="19">
        <f t="shared" ref="N251:N260" si="306">G251/C251</f>
        <v>0.85407883268231266</v>
      </c>
      <c r="O251" s="19">
        <f t="shared" ref="O251:O260" si="307">H251/D251</f>
        <v>1.2996653585635951</v>
      </c>
      <c r="P251" s="20">
        <f t="shared" ref="P251:P260" si="308">I251/E251</f>
        <v>1.268911664226452</v>
      </c>
    </row>
    <row r="252" spans="1:16" x14ac:dyDescent="0.2">
      <c r="A252" s="16">
        <v>2</v>
      </c>
      <c r="B252" s="48" t="s">
        <v>39</v>
      </c>
      <c r="C252" s="17">
        <v>100</v>
      </c>
      <c r="D252" s="17">
        <v>92.4</v>
      </c>
      <c r="E252" s="17">
        <v>92.4</v>
      </c>
      <c r="F252" s="49">
        <f t="shared" ref="F252:F253" si="309">D252/$D$34</f>
        <v>3.4125356765093452E-4</v>
      </c>
      <c r="G252" s="17">
        <v>100</v>
      </c>
      <c r="H252" s="17">
        <v>100</v>
      </c>
      <c r="I252" s="17">
        <v>94.3</v>
      </c>
      <c r="J252" s="43">
        <f t="shared" si="302"/>
        <v>3.1852063727060942E-4</v>
      </c>
      <c r="K252" s="18">
        <f t="shared" si="303"/>
        <v>0</v>
      </c>
      <c r="L252" s="18">
        <f t="shared" si="304"/>
        <v>7.5999999999999943</v>
      </c>
      <c r="M252" s="18">
        <f t="shared" si="305"/>
        <v>1.8999999999999915</v>
      </c>
      <c r="N252" s="19">
        <f t="shared" si="306"/>
        <v>1</v>
      </c>
      <c r="O252" s="19">
        <f t="shared" si="307"/>
        <v>1.0822510822510822</v>
      </c>
      <c r="P252" s="20">
        <f t="shared" si="308"/>
        <v>1.0205627705627704</v>
      </c>
    </row>
    <row r="253" spans="1:16" x14ac:dyDescent="0.2">
      <c r="A253" s="16">
        <v>3</v>
      </c>
      <c r="B253" s="48" t="s">
        <v>40</v>
      </c>
      <c r="C253" s="17">
        <v>115</v>
      </c>
      <c r="D253" s="17">
        <v>230.4</v>
      </c>
      <c r="E253" s="17">
        <v>230.3</v>
      </c>
      <c r="F253" s="49">
        <f t="shared" si="309"/>
        <v>8.5091798686986271E-4</v>
      </c>
      <c r="G253" s="17">
        <v>115</v>
      </c>
      <c r="H253" s="17">
        <v>274.2</v>
      </c>
      <c r="I253" s="17">
        <v>208.7</v>
      </c>
      <c r="J253" s="43">
        <f t="shared" si="302"/>
        <v>8.7338358739601099E-4</v>
      </c>
      <c r="K253" s="18">
        <f t="shared" si="303"/>
        <v>0</v>
      </c>
      <c r="L253" s="18">
        <f t="shared" si="304"/>
        <v>43.799999999999983</v>
      </c>
      <c r="M253" s="18">
        <f t="shared" si="305"/>
        <v>-21.600000000000023</v>
      </c>
      <c r="N253" s="19">
        <f t="shared" si="306"/>
        <v>1</v>
      </c>
      <c r="O253" s="19">
        <f t="shared" si="307"/>
        <v>1.1901041666666665</v>
      </c>
      <c r="P253" s="20">
        <f t="shared" si="308"/>
        <v>0.90620929222752922</v>
      </c>
    </row>
    <row r="254" spans="1:16" x14ac:dyDescent="0.2">
      <c r="A254" s="16">
        <v>4</v>
      </c>
      <c r="B254" s="48" t="s">
        <v>41</v>
      </c>
      <c r="C254" s="17"/>
      <c r="D254" s="17"/>
      <c r="E254" s="17"/>
      <c r="F254" s="49">
        <f>D254/$D$34</f>
        <v>0</v>
      </c>
      <c r="G254" s="17"/>
      <c r="H254" s="17"/>
      <c r="I254" s="17"/>
      <c r="J254" s="43">
        <f t="shared" si="302"/>
        <v>0</v>
      </c>
      <c r="K254" s="18">
        <f t="shared" si="303"/>
        <v>0</v>
      </c>
      <c r="L254" s="18">
        <f t="shared" si="304"/>
        <v>0</v>
      </c>
      <c r="M254" s="18">
        <f t="shared" si="305"/>
        <v>0</v>
      </c>
      <c r="N254" s="19" t="e">
        <f t="shared" si="306"/>
        <v>#DIV/0!</v>
      </c>
      <c r="O254" s="19" t="e">
        <f t="shared" si="307"/>
        <v>#DIV/0!</v>
      </c>
      <c r="P254" s="20" t="e">
        <f t="shared" si="308"/>
        <v>#DIV/0!</v>
      </c>
    </row>
    <row r="255" spans="1:16" x14ac:dyDescent="0.2">
      <c r="A255" s="16">
        <v>5</v>
      </c>
      <c r="B255" s="48" t="s">
        <v>42</v>
      </c>
      <c r="C255" s="17"/>
      <c r="D255" s="17"/>
      <c r="E255" s="17"/>
      <c r="F255" s="49">
        <f t="shared" ref="F255:F260" si="310">D255/$D$34</f>
        <v>0</v>
      </c>
      <c r="G255" s="17"/>
      <c r="H255" s="17"/>
      <c r="I255" s="17"/>
      <c r="J255" s="43">
        <f t="shared" si="302"/>
        <v>0</v>
      </c>
      <c r="K255" s="18">
        <f t="shared" si="303"/>
        <v>0</v>
      </c>
      <c r="L255" s="18">
        <f t="shared" si="304"/>
        <v>0</v>
      </c>
      <c r="M255" s="18">
        <f t="shared" si="305"/>
        <v>0</v>
      </c>
      <c r="N255" s="19" t="e">
        <f t="shared" si="306"/>
        <v>#DIV/0!</v>
      </c>
      <c r="O255" s="19" t="e">
        <f t="shared" si="307"/>
        <v>#DIV/0!</v>
      </c>
      <c r="P255" s="20" t="e">
        <f t="shared" si="308"/>
        <v>#DIV/0!</v>
      </c>
    </row>
    <row r="256" spans="1:16" x14ac:dyDescent="0.2">
      <c r="A256" s="16">
        <v>6</v>
      </c>
      <c r="B256" s="48" t="s">
        <v>43</v>
      </c>
      <c r="C256" s="17">
        <v>4749</v>
      </c>
      <c r="D256" s="17">
        <v>8509.2000000000007</v>
      </c>
      <c r="E256" s="17">
        <v>8463</v>
      </c>
      <c r="F256" s="49">
        <f t="shared" si="310"/>
        <v>3.1426351275490608E-2</v>
      </c>
      <c r="G256" s="17">
        <v>3488.4</v>
      </c>
      <c r="H256" s="17">
        <v>18226.7</v>
      </c>
      <c r="I256" s="17">
        <v>17835.599999999999</v>
      </c>
      <c r="J256" s="43">
        <f t="shared" si="302"/>
        <v>5.8055800993402171E-2</v>
      </c>
      <c r="K256" s="18">
        <f t="shared" si="303"/>
        <v>-1260.5999999999999</v>
      </c>
      <c r="L256" s="18">
        <f t="shared" si="304"/>
        <v>9717.5</v>
      </c>
      <c r="M256" s="18">
        <f t="shared" si="305"/>
        <v>9372.5999999999985</v>
      </c>
      <c r="N256" s="19">
        <f t="shared" si="306"/>
        <v>0.73455464308275431</v>
      </c>
      <c r="O256" s="19">
        <f t="shared" si="307"/>
        <v>2.1419992478728904</v>
      </c>
      <c r="P256" s="20">
        <f t="shared" si="308"/>
        <v>2.1074796171570362</v>
      </c>
    </row>
    <row r="257" spans="1:16" x14ac:dyDescent="0.2">
      <c r="A257" s="16">
        <v>7</v>
      </c>
      <c r="B257" s="48" t="s">
        <v>44</v>
      </c>
      <c r="C257" s="17"/>
      <c r="D257" s="17"/>
      <c r="E257" s="17"/>
      <c r="F257" s="49">
        <f t="shared" si="310"/>
        <v>0</v>
      </c>
      <c r="G257" s="17"/>
      <c r="H257" s="17"/>
      <c r="I257" s="17"/>
      <c r="J257" s="43">
        <f t="shared" si="302"/>
        <v>0</v>
      </c>
      <c r="K257" s="18">
        <f t="shared" si="303"/>
        <v>0</v>
      </c>
      <c r="L257" s="18">
        <f t="shared" si="304"/>
        <v>0</v>
      </c>
      <c r="M257" s="18">
        <f t="shared" si="305"/>
        <v>0</v>
      </c>
      <c r="N257" s="19" t="e">
        <f t="shared" si="306"/>
        <v>#DIV/0!</v>
      </c>
      <c r="O257" s="19" t="e">
        <f t="shared" si="307"/>
        <v>#DIV/0!</v>
      </c>
      <c r="P257" s="20" t="e">
        <f t="shared" si="308"/>
        <v>#DIV/0!</v>
      </c>
    </row>
    <row r="258" spans="1:16" x14ac:dyDescent="0.2">
      <c r="A258" s="16">
        <v>8</v>
      </c>
      <c r="B258" s="48" t="s">
        <v>45</v>
      </c>
      <c r="C258" s="17">
        <v>6280.6</v>
      </c>
      <c r="D258" s="17">
        <v>6752.7</v>
      </c>
      <c r="E258" s="17">
        <v>6524.2</v>
      </c>
      <c r="F258" s="49">
        <f t="shared" si="310"/>
        <v>2.4939209591736639E-2</v>
      </c>
      <c r="G258" s="17">
        <v>4446.5</v>
      </c>
      <c r="H258" s="17">
        <v>5733.2</v>
      </c>
      <c r="I258" s="17">
        <v>5360.3</v>
      </c>
      <c r="J258" s="43">
        <f t="shared" si="302"/>
        <v>1.8261425175998578E-2</v>
      </c>
      <c r="K258" s="18">
        <f t="shared" si="303"/>
        <v>-1834.1000000000004</v>
      </c>
      <c r="L258" s="18">
        <f t="shared" si="304"/>
        <v>-1019.5</v>
      </c>
      <c r="M258" s="18">
        <f t="shared" si="305"/>
        <v>-1163.8999999999996</v>
      </c>
      <c r="N258" s="19">
        <f t="shared" si="306"/>
        <v>0.70797376046874494</v>
      </c>
      <c r="O258" s="19">
        <f t="shared" si="307"/>
        <v>0.84902335362151438</v>
      </c>
      <c r="P258" s="20">
        <f t="shared" si="308"/>
        <v>0.82160264860059473</v>
      </c>
    </row>
    <row r="259" spans="1:16" x14ac:dyDescent="0.2">
      <c r="A259" s="16">
        <v>9</v>
      </c>
      <c r="B259" s="48" t="s">
        <v>46</v>
      </c>
      <c r="C259" s="17">
        <v>4223.5</v>
      </c>
      <c r="D259" s="17">
        <v>8703.7000000000007</v>
      </c>
      <c r="E259" s="17">
        <v>8201.7000000000007</v>
      </c>
      <c r="F259" s="49">
        <f t="shared" si="310"/>
        <v>3.2144682648954967E-2</v>
      </c>
      <c r="G259" s="17">
        <v>11396.6</v>
      </c>
      <c r="H259" s="17">
        <v>14383</v>
      </c>
      <c r="I259" s="17">
        <v>13946.4</v>
      </c>
      <c r="J259" s="43">
        <f>H259/$H$34</f>
        <v>4.5812823258631757E-2</v>
      </c>
      <c r="K259" s="18">
        <f t="shared" si="303"/>
        <v>7173.1</v>
      </c>
      <c r="L259" s="18">
        <f t="shared" si="304"/>
        <v>5679.2999999999993</v>
      </c>
      <c r="M259" s="18">
        <f t="shared" si="305"/>
        <v>5744.6999999999989</v>
      </c>
      <c r="N259" s="19">
        <f t="shared" si="306"/>
        <v>2.6983781224103232</v>
      </c>
      <c r="O259" s="19">
        <f t="shared" si="307"/>
        <v>1.6525155968151475</v>
      </c>
      <c r="P259" s="20">
        <f t="shared" si="308"/>
        <v>1.7004279600570611</v>
      </c>
    </row>
    <row r="260" spans="1:16" x14ac:dyDescent="0.2">
      <c r="A260" s="16">
        <v>10</v>
      </c>
      <c r="B260" s="48" t="s">
        <v>47</v>
      </c>
      <c r="C260" s="17"/>
      <c r="D260" s="17"/>
      <c r="E260" s="17"/>
      <c r="F260" s="49">
        <f t="shared" si="310"/>
        <v>0</v>
      </c>
      <c r="G260" s="17"/>
      <c r="H260" s="17"/>
      <c r="I260" s="17"/>
      <c r="J260" s="43">
        <f t="shared" ref="J260" si="311">H260/$H$34</f>
        <v>0</v>
      </c>
      <c r="K260" s="18">
        <f t="shared" si="303"/>
        <v>0</v>
      </c>
      <c r="L260" s="18">
        <f t="shared" si="304"/>
        <v>0</v>
      </c>
      <c r="M260" s="18">
        <f t="shared" si="305"/>
        <v>0</v>
      </c>
      <c r="N260" s="19" t="e">
        <f t="shared" si="306"/>
        <v>#DIV/0!</v>
      </c>
      <c r="O260" s="19" t="e">
        <f t="shared" si="307"/>
        <v>#DIV/0!</v>
      </c>
      <c r="P260" s="20" t="e">
        <f t="shared" si="308"/>
        <v>#DIV/0!</v>
      </c>
    </row>
    <row r="261" spans="1:16" ht="13.5" x14ac:dyDescent="0.25">
      <c r="A261" s="7"/>
      <c r="B261" s="45" t="s">
        <v>48</v>
      </c>
      <c r="C261" s="29"/>
      <c r="D261" s="29"/>
      <c r="E261" s="29">
        <v>3985.8</v>
      </c>
      <c r="F261" s="46"/>
      <c r="G261" s="29"/>
      <c r="H261" s="29"/>
      <c r="I261" s="29">
        <v>5460.1</v>
      </c>
      <c r="J261" s="50"/>
      <c r="K261" s="50"/>
      <c r="L261" s="50"/>
      <c r="M261" s="50"/>
      <c r="N261" s="27"/>
      <c r="O261" s="27"/>
      <c r="P261" s="26"/>
    </row>
    <row r="262" spans="1:16" ht="13.5" thickBot="1" x14ac:dyDescent="0.25">
      <c r="A262" s="51"/>
      <c r="B262" s="52" t="s">
        <v>49</v>
      </c>
      <c r="C262" s="53">
        <f>C224+C247-C249-C261</f>
        <v>3.637978807091713E-12</v>
      </c>
      <c r="D262" s="53">
        <f t="shared" ref="D262" si="312">D224+D247-D249-D261</f>
        <v>7.2759576141834259E-12</v>
      </c>
      <c r="E262" s="53">
        <f t="shared" ref="E262" si="313">E224+E247-E249-E261</f>
        <v>0</v>
      </c>
      <c r="F262" s="53"/>
      <c r="G262" s="53">
        <f>G224+G247-G249-G261</f>
        <v>0</v>
      </c>
      <c r="H262" s="53">
        <f t="shared" ref="H262" si="314">H224+H247-H249-H261</f>
        <v>0</v>
      </c>
      <c r="I262" s="53">
        <f t="shared" ref="I262" si="315">I224+I247-I249-I261</f>
        <v>-9.0949470177292824E-12</v>
      </c>
      <c r="J262" s="53"/>
      <c r="K262" s="54"/>
      <c r="L262" s="54"/>
      <c r="M262" s="54"/>
      <c r="N262" s="53"/>
      <c r="O262" s="53"/>
      <c r="P262" s="55"/>
    </row>
    <row r="267" spans="1:16" ht="15.75" x14ac:dyDescent="0.25">
      <c r="B267" s="78" t="s">
        <v>57</v>
      </c>
      <c r="C267" s="79"/>
      <c r="D267" s="79"/>
      <c r="E267" s="79"/>
      <c r="F267" s="79"/>
      <c r="G267" s="80"/>
      <c r="H267" s="79"/>
      <c r="I267" s="80"/>
      <c r="J267" s="81"/>
      <c r="K267" s="78" t="s">
        <v>58</v>
      </c>
      <c r="L267" s="81"/>
    </row>
    <row r="269" spans="1:16" x14ac:dyDescent="0.2">
      <c r="B269" s="68" t="s">
        <v>59</v>
      </c>
    </row>
  </sheetData>
  <mergeCells count="68">
    <mergeCell ref="A220:A222"/>
    <mergeCell ref="B220:B222"/>
    <mergeCell ref="C220:P220"/>
    <mergeCell ref="C221:F221"/>
    <mergeCell ref="G221:J221"/>
    <mergeCell ref="K221:K222"/>
    <mergeCell ref="L221:L222"/>
    <mergeCell ref="M221:M222"/>
    <mergeCell ref="N221:N222"/>
    <mergeCell ref="O221:O222"/>
    <mergeCell ref="P221:P222"/>
    <mergeCell ref="A177:A179"/>
    <mergeCell ref="B177:B179"/>
    <mergeCell ref="C177:P177"/>
    <mergeCell ref="C178:F178"/>
    <mergeCell ref="G178:J178"/>
    <mergeCell ref="K178:K179"/>
    <mergeCell ref="L178:L179"/>
    <mergeCell ref="M178:M179"/>
    <mergeCell ref="N178:N179"/>
    <mergeCell ref="O178:O179"/>
    <mergeCell ref="P178:P179"/>
    <mergeCell ref="A134:A136"/>
    <mergeCell ref="B134:B136"/>
    <mergeCell ref="C134:P134"/>
    <mergeCell ref="C135:F135"/>
    <mergeCell ref="G135:J135"/>
    <mergeCell ref="K135:K136"/>
    <mergeCell ref="L135:L136"/>
    <mergeCell ref="M135:M136"/>
    <mergeCell ref="N135:N136"/>
    <mergeCell ref="O135:O136"/>
    <mergeCell ref="P135:P136"/>
    <mergeCell ref="A91:A93"/>
    <mergeCell ref="B91:B93"/>
    <mergeCell ref="C91:P91"/>
    <mergeCell ref="C92:F92"/>
    <mergeCell ref="G92:J92"/>
    <mergeCell ref="K92:K93"/>
    <mergeCell ref="L92:L93"/>
    <mergeCell ref="M92:M93"/>
    <mergeCell ref="N92:N93"/>
    <mergeCell ref="O92:O93"/>
    <mergeCell ref="P92:P93"/>
    <mergeCell ref="A48:A50"/>
    <mergeCell ref="B48:B50"/>
    <mergeCell ref="C48:P48"/>
    <mergeCell ref="C49:F49"/>
    <mergeCell ref="G49:J49"/>
    <mergeCell ref="K49:K50"/>
    <mergeCell ref="L49:L50"/>
    <mergeCell ref="M49:M50"/>
    <mergeCell ref="N49:N50"/>
    <mergeCell ref="O49:O50"/>
    <mergeCell ref="P49:P50"/>
    <mergeCell ref="N6:N7"/>
    <mergeCell ref="O6:O7"/>
    <mergeCell ref="P6:P7"/>
    <mergeCell ref="A1:P1"/>
    <mergeCell ref="A2:P2"/>
    <mergeCell ref="A5:A7"/>
    <mergeCell ref="B5:B7"/>
    <mergeCell ref="C5:P5"/>
    <mergeCell ref="C6:F6"/>
    <mergeCell ref="G6:J6"/>
    <mergeCell ref="K6:K7"/>
    <mergeCell ref="L6:L7"/>
    <mergeCell ref="M6:M7"/>
  </mergeCells>
  <pageMargins left="0.23622047244094491" right="0" top="0.78740157480314965" bottom="0" header="0.15748031496062992" footer="0.23622047244094491"/>
  <pageSetup paperSize="9" scale="75" orientation="landscape" r:id="rId1"/>
  <headerFooter alignWithMargins="0"/>
  <rowBreaks count="5" manualBreakCount="5">
    <brk id="47" max="15" man="1"/>
    <brk id="90" max="15" man="1"/>
    <brk id="133" max="15" man="1"/>
    <brk id="176" max="15" man="1"/>
    <brk id="21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Тюпский район</vt:lpstr>
      <vt:lpstr>'Тюпский район'!Область_печати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Данияр Абдыразаков</dc:creator>
  <cp:lastModifiedBy>Gulbarchyn</cp:lastModifiedBy>
  <cp:lastPrinted>2026-02-03T08:20:34Z</cp:lastPrinted>
  <dcterms:created xsi:type="dcterms:W3CDTF">2026-02-03T02:33:12Z</dcterms:created>
  <dcterms:modified xsi:type="dcterms:W3CDTF">2026-02-03T10:50:12Z</dcterms:modified>
</cp:coreProperties>
</file>